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2330" windowHeight="6120" activeTab="0"/>
  </bookViews>
  <sheets>
    <sheet name="1703" sheetId="1" r:id="rId1"/>
  </sheets>
  <definedNames>
    <definedName name="_xlnm.Print_Titles" localSheetId="0">'1703'!$A:$B</definedName>
  </definedNames>
  <calcPr fullCalcOnLoad="1"/>
</workbook>
</file>

<file path=xl/sharedStrings.xml><?xml version="1.0" encoding="utf-8"?>
<sst xmlns="http://schemas.openxmlformats.org/spreadsheetml/2006/main" count="41" uniqueCount="34">
  <si>
    <t>普通会計の決算額（歳入）</t>
  </si>
  <si>
    <t>区分</t>
  </si>
  <si>
    <t>決算額</t>
  </si>
  <si>
    <t>構成比</t>
  </si>
  <si>
    <t>総額</t>
  </si>
  <si>
    <t>地方税</t>
  </si>
  <si>
    <t>地方譲与税</t>
  </si>
  <si>
    <t>利子割交付金</t>
  </si>
  <si>
    <t>配当割交付金</t>
  </si>
  <si>
    <t>株式等譲渡所得割交付金</t>
  </si>
  <si>
    <t>地方消費税交付金</t>
  </si>
  <si>
    <t>自動車取得税交付金</t>
  </si>
  <si>
    <t>地方特例交付金</t>
  </si>
  <si>
    <t>地方交付税</t>
  </si>
  <si>
    <t>小計</t>
  </si>
  <si>
    <t>交通安全対策特別交付金</t>
  </si>
  <si>
    <t>分担金、負担金、寄附金</t>
  </si>
  <si>
    <t>使用料、手数料</t>
  </si>
  <si>
    <t>国庫支出金</t>
  </si>
  <si>
    <t>県支出金</t>
  </si>
  <si>
    <t>財産収入</t>
  </si>
  <si>
    <t>繰入金</t>
  </si>
  <si>
    <t>繰越金</t>
  </si>
  <si>
    <t>諸収入</t>
  </si>
  <si>
    <t>地方債</t>
  </si>
  <si>
    <t>資料：財政課</t>
  </si>
  <si>
    <t>普通</t>
  </si>
  <si>
    <t>特別</t>
  </si>
  <si>
    <t>普通会計の決算額（歳入）(つづき)</t>
  </si>
  <si>
    <t>単位：千円</t>
  </si>
  <si>
    <t>令和元年度</t>
  </si>
  <si>
    <t>自動車税環境性能割交付金</t>
  </si>
  <si>
    <t>法人事業税交付金</t>
  </si>
  <si>
    <t>平成30年度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</si>
</sst>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.0;[Red]\-#,##0.0"/>
    <numFmt numFmtId="179" formatCode="###,###;;&quot;-&quot;"/>
    <numFmt numFmtId="180" formatCode="0.0"/>
    <numFmt numFmtId="181" formatCode="#,##0_ ;[Red]\-#,##0\ "/>
    <numFmt numFmtId="182" formatCode="0.0_);[Red]\(0.0\)"/>
    <numFmt numFmtId="183" formatCode="0_);[Red]\(0\)"/>
    <numFmt numFmtId="184" formatCode="0.00_);[Red]\(0.00\)"/>
    <numFmt numFmtId="185" formatCode="#,##0.0_ ;[Red]\-#,##0.0\ "/>
    <numFmt numFmtId="186" formatCode="0.000_);[Red]\(0.000\)"/>
    <numFmt numFmtId="187" formatCode="0.0000_);[Red]\(0.0000\)"/>
    <numFmt numFmtId="188" formatCode="_ * #,##0.0_ ;_ * \-#,##0.0_ ;_ * &quot;-&quot;?_ ;_ @_ "/>
    <numFmt numFmtId="189" formatCode="#,##0_ "/>
    <numFmt numFmtId="190" formatCode="#,##0;&quot;△ &quot;#,##0"/>
  </numFmts>
  <fonts count="48">
    <font>
      <sz val="9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4"/>
      <color indexed="10"/>
      <name val="ＭＳ ゴシック"/>
      <family val="3"/>
    </font>
    <font>
      <sz val="9"/>
      <color indexed="8"/>
      <name val="ＭＳ 明朝"/>
      <family val="1"/>
    </font>
    <font>
      <sz val="14"/>
      <color indexed="8"/>
      <name val="ＭＳ ゴシック"/>
      <family val="3"/>
    </font>
    <font>
      <b/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14"/>
      <color rgb="FFFF0000"/>
      <name val="ＭＳ ゴシック"/>
      <family val="3"/>
    </font>
    <font>
      <sz val="9"/>
      <color theme="1"/>
      <name val="ＭＳ 明朝"/>
      <family val="1"/>
    </font>
    <font>
      <sz val="14"/>
      <color theme="1"/>
      <name val="ＭＳ ゴシック"/>
      <family val="3"/>
    </font>
    <font>
      <b/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182" fontId="3" fillId="0" borderId="0" xfId="0" applyNumberFormat="1" applyFont="1" applyAlignment="1">
      <alignment vertical="center"/>
    </xf>
    <xf numFmtId="186" fontId="0" fillId="0" borderId="0" xfId="0" applyNumberForma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81" fontId="45" fillId="0" borderId="13" xfId="48" applyNumberFormat="1" applyFont="1" applyFill="1" applyBorder="1" applyAlignment="1">
      <alignment vertical="center"/>
    </xf>
    <xf numFmtId="182" fontId="45" fillId="0" borderId="0" xfId="0" applyNumberFormat="1" applyFont="1" applyAlignment="1">
      <alignment vertical="center"/>
    </xf>
    <xf numFmtId="181" fontId="47" fillId="0" borderId="13" xfId="48" applyNumberFormat="1" applyFont="1" applyFill="1" applyBorder="1" applyAlignment="1">
      <alignment vertical="center"/>
    </xf>
    <xf numFmtId="0" fontId="45" fillId="0" borderId="14" xfId="0" applyFont="1" applyBorder="1" applyAlignment="1">
      <alignment vertical="center"/>
    </xf>
    <xf numFmtId="181" fontId="45" fillId="0" borderId="0" xfId="48" applyNumberFormat="1" applyFont="1" applyBorder="1" applyAlignment="1">
      <alignment vertical="center"/>
    </xf>
    <xf numFmtId="0" fontId="45" fillId="0" borderId="14" xfId="0" applyFont="1" applyBorder="1" applyAlignment="1">
      <alignment horizontal="left" vertical="center" indent="1"/>
    </xf>
    <xf numFmtId="0" fontId="45" fillId="0" borderId="15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181" fontId="45" fillId="0" borderId="15" xfId="48" applyNumberFormat="1" applyFont="1" applyFill="1" applyBorder="1" applyAlignment="1">
      <alignment vertical="center"/>
    </xf>
    <xf numFmtId="182" fontId="45" fillId="0" borderId="15" xfId="0" applyNumberFormat="1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182" fontId="45" fillId="0" borderId="0" xfId="0" applyNumberFormat="1" applyFont="1" applyBorder="1" applyAlignment="1">
      <alignment vertical="center"/>
    </xf>
    <xf numFmtId="181" fontId="45" fillId="0" borderId="15" xfId="48" applyNumberFormat="1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183" fontId="45" fillId="0" borderId="0" xfId="0" applyNumberFormat="1" applyFont="1" applyAlignment="1">
      <alignment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2"/>
  <cols>
    <col min="1" max="1" width="3.375" style="5" customWidth="1"/>
    <col min="2" max="2" width="32.875" style="5" customWidth="1"/>
    <col min="3" max="3" width="20.875" style="5" customWidth="1"/>
    <col min="4" max="4" width="12.875" style="5" customWidth="1"/>
    <col min="5" max="5" width="20.875" style="5" customWidth="1"/>
    <col min="6" max="6" width="12.875" style="5" customWidth="1"/>
    <col min="7" max="7" width="20.875" style="5" customWidth="1"/>
    <col min="8" max="8" width="12.875" style="5" customWidth="1"/>
    <col min="9" max="9" width="20.875" style="5" customWidth="1"/>
    <col min="10" max="10" width="12.875" style="5" customWidth="1"/>
    <col min="11" max="11" width="15.50390625" style="0" bestFit="1" customWidth="1"/>
  </cols>
  <sheetData>
    <row r="1" spans="1:14" s="3" customFormat="1" ht="17.25">
      <c r="A1" s="5"/>
      <c r="B1" s="5"/>
      <c r="C1" s="6" t="s">
        <v>0</v>
      </c>
      <c r="D1" s="6"/>
      <c r="E1" s="5"/>
      <c r="F1" s="6"/>
      <c r="G1" s="6" t="s">
        <v>28</v>
      </c>
      <c r="H1" s="6"/>
      <c r="I1" s="6"/>
      <c r="J1" s="6"/>
      <c r="K1" s="4"/>
      <c r="L1" s="4"/>
      <c r="M1" s="4"/>
      <c r="N1" s="4"/>
    </row>
    <row r="2" spans="1:10" s="3" customFormat="1" ht="18" customHeight="1" thickBot="1">
      <c r="A2" s="5"/>
      <c r="B2" s="5"/>
      <c r="C2" s="5"/>
      <c r="D2" s="7" t="s">
        <v>29</v>
      </c>
      <c r="E2" s="5"/>
      <c r="F2" s="7"/>
      <c r="G2" s="5"/>
      <c r="H2" s="7"/>
      <c r="I2" s="5"/>
      <c r="J2" s="7" t="s">
        <v>29</v>
      </c>
    </row>
    <row r="3" spans="1:10" ht="18" customHeight="1">
      <c r="A3" s="26" t="s">
        <v>1</v>
      </c>
      <c r="B3" s="27"/>
      <c r="C3" s="34" t="s">
        <v>33</v>
      </c>
      <c r="D3" s="33"/>
      <c r="E3" s="33" t="s">
        <v>30</v>
      </c>
      <c r="F3" s="34"/>
      <c r="G3" s="37">
        <v>2</v>
      </c>
      <c r="H3" s="34"/>
      <c r="I3" s="35">
        <v>3</v>
      </c>
      <c r="J3" s="36"/>
    </row>
    <row r="4" spans="1:10" ht="18" customHeight="1">
      <c r="A4" s="28"/>
      <c r="B4" s="29"/>
      <c r="C4" s="8" t="s">
        <v>2</v>
      </c>
      <c r="D4" s="8" t="s">
        <v>3</v>
      </c>
      <c r="E4" s="10" t="s">
        <v>2</v>
      </c>
      <c r="F4" s="9" t="s">
        <v>3</v>
      </c>
      <c r="G4" s="8" t="s">
        <v>2</v>
      </c>
      <c r="H4" s="9" t="s">
        <v>3</v>
      </c>
      <c r="I4" s="8" t="s">
        <v>2</v>
      </c>
      <c r="J4" s="9" t="s">
        <v>3</v>
      </c>
    </row>
    <row r="5" spans="1:12" ht="18" customHeight="1">
      <c r="A5" s="30" t="s">
        <v>4</v>
      </c>
      <c r="B5" s="31"/>
      <c r="C5" s="11">
        <v>50199458</v>
      </c>
      <c r="D5" s="12">
        <f>SUM(D20:D29)+D19</f>
        <v>100</v>
      </c>
      <c r="E5" s="11">
        <v>51542339</v>
      </c>
      <c r="F5" s="12">
        <f>SUM(F20:F29)+F19</f>
        <v>100</v>
      </c>
      <c r="G5" s="11">
        <v>68912477</v>
      </c>
      <c r="H5" s="12">
        <f>SUM(H20:H29)+H19</f>
        <v>100</v>
      </c>
      <c r="I5" s="13">
        <v>63764396</v>
      </c>
      <c r="J5" s="12">
        <f>SUM(J20:J29)+J19</f>
        <v>100</v>
      </c>
      <c r="K5" s="1"/>
      <c r="L5" s="1"/>
    </row>
    <row r="6" spans="2:11" ht="18" customHeight="1">
      <c r="B6" s="14" t="s">
        <v>5</v>
      </c>
      <c r="C6" s="15">
        <v>19664987</v>
      </c>
      <c r="D6" s="12">
        <f>ROUND(C6/$C$5*100,1)</f>
        <v>39.2</v>
      </c>
      <c r="E6" s="15">
        <v>19489673</v>
      </c>
      <c r="F6" s="12">
        <f>ROUND(E6/$E$5*100,1)</f>
        <v>37.8</v>
      </c>
      <c r="G6" s="15">
        <v>18281628</v>
      </c>
      <c r="H6" s="12">
        <f>ROUND(G6/$G$5*100,1)</f>
        <v>26.5</v>
      </c>
      <c r="I6" s="15">
        <v>19490628</v>
      </c>
      <c r="J6" s="12">
        <f>ROUND(I6/$I$5*100,1)</f>
        <v>30.6</v>
      </c>
      <c r="K6" s="2"/>
    </row>
    <row r="7" spans="2:11" ht="18" customHeight="1">
      <c r="B7" s="14" t="s">
        <v>6</v>
      </c>
      <c r="C7" s="15">
        <v>385395</v>
      </c>
      <c r="D7" s="12">
        <f aca="true" t="shared" si="0" ref="D7:D18">ROUND(C7/$C$5*100,1)</f>
        <v>0.8</v>
      </c>
      <c r="E7" s="15">
        <v>395243</v>
      </c>
      <c r="F7" s="12">
        <f aca="true" t="shared" si="1" ref="F7:F18">ROUND(E7/$E$5*100,1)</f>
        <v>0.8</v>
      </c>
      <c r="G7" s="15">
        <v>407640</v>
      </c>
      <c r="H7" s="12">
        <f aca="true" t="shared" si="2" ref="H7:H12">ROUND(G7/$G$5*100,1)</f>
        <v>0.6</v>
      </c>
      <c r="I7" s="15">
        <v>413184</v>
      </c>
      <c r="J7" s="12">
        <f aca="true" t="shared" si="3" ref="J7:J18">ROUND(I7/$I$5*100,1)</f>
        <v>0.6</v>
      </c>
      <c r="K7" s="2"/>
    </row>
    <row r="8" spans="2:11" ht="18" customHeight="1">
      <c r="B8" s="14" t="s">
        <v>7</v>
      </c>
      <c r="C8" s="15">
        <v>24840</v>
      </c>
      <c r="D8" s="12">
        <f t="shared" si="0"/>
        <v>0</v>
      </c>
      <c r="E8" s="15">
        <v>12236</v>
      </c>
      <c r="F8" s="12">
        <f t="shared" si="1"/>
        <v>0</v>
      </c>
      <c r="G8" s="15">
        <v>13862</v>
      </c>
      <c r="H8" s="12">
        <f t="shared" si="2"/>
        <v>0</v>
      </c>
      <c r="I8" s="15">
        <v>11884</v>
      </c>
      <c r="J8" s="12">
        <f t="shared" si="3"/>
        <v>0</v>
      </c>
      <c r="K8" s="2"/>
    </row>
    <row r="9" spans="2:11" ht="18" customHeight="1">
      <c r="B9" s="14" t="s">
        <v>8</v>
      </c>
      <c r="C9" s="15">
        <v>50127</v>
      </c>
      <c r="D9" s="12">
        <f t="shared" si="0"/>
        <v>0.1</v>
      </c>
      <c r="E9" s="15">
        <v>58987</v>
      </c>
      <c r="F9" s="12">
        <f t="shared" si="1"/>
        <v>0.1</v>
      </c>
      <c r="G9" s="15">
        <v>51148</v>
      </c>
      <c r="H9" s="12">
        <f t="shared" si="2"/>
        <v>0.1</v>
      </c>
      <c r="I9" s="15">
        <v>72642</v>
      </c>
      <c r="J9" s="12">
        <f t="shared" si="3"/>
        <v>0.1</v>
      </c>
      <c r="K9" s="2"/>
    </row>
    <row r="10" spans="2:11" ht="18" customHeight="1">
      <c r="B10" s="14" t="s">
        <v>9</v>
      </c>
      <c r="C10" s="15">
        <v>50242</v>
      </c>
      <c r="D10" s="12">
        <f t="shared" si="0"/>
        <v>0.1</v>
      </c>
      <c r="E10" s="15">
        <v>35727</v>
      </c>
      <c r="F10" s="12">
        <f t="shared" si="1"/>
        <v>0.1</v>
      </c>
      <c r="G10" s="15">
        <v>63584</v>
      </c>
      <c r="H10" s="12">
        <f t="shared" si="2"/>
        <v>0.1</v>
      </c>
      <c r="I10" s="15">
        <v>98166</v>
      </c>
      <c r="J10" s="12">
        <f>ROUND(I10/$I$5*100,1)-0.1</f>
        <v>0.1</v>
      </c>
      <c r="K10" s="2"/>
    </row>
    <row r="11" spans="2:11" ht="18" customHeight="1">
      <c r="B11" s="14" t="s">
        <v>10</v>
      </c>
      <c r="C11" s="15">
        <v>2163116</v>
      </c>
      <c r="D11" s="12">
        <f t="shared" si="0"/>
        <v>4.3</v>
      </c>
      <c r="E11" s="15">
        <v>2069815</v>
      </c>
      <c r="F11" s="12">
        <f t="shared" si="1"/>
        <v>4</v>
      </c>
      <c r="G11" s="15">
        <v>2519952</v>
      </c>
      <c r="H11" s="12">
        <f t="shared" si="2"/>
        <v>3.7</v>
      </c>
      <c r="I11" s="15">
        <v>2756224</v>
      </c>
      <c r="J11" s="12">
        <f t="shared" si="3"/>
        <v>4.3</v>
      </c>
      <c r="K11" s="2"/>
    </row>
    <row r="12" spans="2:11" ht="18" customHeight="1">
      <c r="B12" s="14" t="s">
        <v>11</v>
      </c>
      <c r="C12" s="15">
        <v>140015</v>
      </c>
      <c r="D12" s="12">
        <f t="shared" si="0"/>
        <v>0.3</v>
      </c>
      <c r="E12" s="15">
        <v>71694</v>
      </c>
      <c r="F12" s="12">
        <f t="shared" si="1"/>
        <v>0.1</v>
      </c>
      <c r="G12" s="15"/>
      <c r="H12" s="12">
        <f t="shared" si="2"/>
        <v>0</v>
      </c>
      <c r="I12" s="15"/>
      <c r="J12" s="12">
        <f t="shared" si="3"/>
        <v>0</v>
      </c>
      <c r="K12" s="2"/>
    </row>
    <row r="13" spans="2:11" ht="18" customHeight="1">
      <c r="B13" s="14" t="s">
        <v>31</v>
      </c>
      <c r="C13" s="15"/>
      <c r="D13" s="12">
        <f t="shared" si="0"/>
        <v>0</v>
      </c>
      <c r="E13" s="15">
        <v>22494</v>
      </c>
      <c r="F13" s="12">
        <f>ROUND(E13/$E$5*100,1)+0.1</f>
        <v>0.1</v>
      </c>
      <c r="G13" s="15">
        <v>42487</v>
      </c>
      <c r="H13" s="12">
        <f aca="true" t="shared" si="4" ref="H13:H18">ROUND(G13/$G$5*100,1)</f>
        <v>0.1</v>
      </c>
      <c r="I13" s="15">
        <v>41581</v>
      </c>
      <c r="J13" s="12">
        <f>ROUND(I13/$I$5*100,1)</f>
        <v>0.1</v>
      </c>
      <c r="K13" s="2"/>
    </row>
    <row r="14" spans="2:11" ht="18" customHeight="1">
      <c r="B14" s="14" t="s">
        <v>32</v>
      </c>
      <c r="C14" s="15"/>
      <c r="D14" s="12"/>
      <c r="E14" s="15"/>
      <c r="F14" s="12"/>
      <c r="G14" s="15">
        <v>246751</v>
      </c>
      <c r="H14" s="12">
        <f t="shared" si="4"/>
        <v>0.4</v>
      </c>
      <c r="I14" s="15">
        <v>356917</v>
      </c>
      <c r="J14" s="12">
        <f>ROUND(I14/$I$5*100,1)</f>
        <v>0.6</v>
      </c>
      <c r="K14" s="2"/>
    </row>
    <row r="15" spans="2:11" ht="18" customHeight="1">
      <c r="B15" s="14" t="s">
        <v>12</v>
      </c>
      <c r="C15" s="15">
        <v>119503</v>
      </c>
      <c r="D15" s="12">
        <f t="shared" si="0"/>
        <v>0.2</v>
      </c>
      <c r="E15" s="15">
        <v>331570</v>
      </c>
      <c r="F15" s="12">
        <f>ROUND(E15/$E$5*100,1)+0.1</f>
        <v>0.7</v>
      </c>
      <c r="G15" s="15">
        <v>176640</v>
      </c>
      <c r="H15" s="12">
        <f t="shared" si="4"/>
        <v>0.3</v>
      </c>
      <c r="I15" s="15">
        <v>497866</v>
      </c>
      <c r="J15" s="12">
        <f>ROUND(I15/$I$5*100,1)</f>
        <v>0.8</v>
      </c>
      <c r="K15" s="2"/>
    </row>
    <row r="16" spans="2:11" ht="18" customHeight="1">
      <c r="B16" s="14" t="s">
        <v>13</v>
      </c>
      <c r="C16" s="15">
        <v>9000376</v>
      </c>
      <c r="D16" s="12">
        <f t="shared" si="0"/>
        <v>17.9</v>
      </c>
      <c r="E16" s="15">
        <v>9032941</v>
      </c>
      <c r="F16" s="12">
        <f t="shared" si="1"/>
        <v>17.5</v>
      </c>
      <c r="G16" s="15">
        <v>9326688</v>
      </c>
      <c r="H16" s="12">
        <f t="shared" si="4"/>
        <v>13.5</v>
      </c>
      <c r="I16" s="15">
        <v>10959467</v>
      </c>
      <c r="J16" s="12">
        <f t="shared" si="3"/>
        <v>17.2</v>
      </c>
      <c r="K16" s="2"/>
    </row>
    <row r="17" spans="2:11" ht="18" customHeight="1">
      <c r="B17" s="16" t="s">
        <v>26</v>
      </c>
      <c r="C17" s="15">
        <v>7752070</v>
      </c>
      <c r="D17" s="12">
        <f t="shared" si="0"/>
        <v>15.4</v>
      </c>
      <c r="E17" s="15">
        <v>7809362</v>
      </c>
      <c r="F17" s="12">
        <f t="shared" si="1"/>
        <v>15.2</v>
      </c>
      <c r="G17" s="15">
        <v>7959081</v>
      </c>
      <c r="H17" s="12">
        <f t="shared" si="4"/>
        <v>11.5</v>
      </c>
      <c r="I17" s="15">
        <v>9572593</v>
      </c>
      <c r="J17" s="12">
        <f>ROUND(I17/$I$5*100,1)</f>
        <v>15</v>
      </c>
      <c r="K17" s="2"/>
    </row>
    <row r="18" spans="2:11" ht="18" customHeight="1">
      <c r="B18" s="16" t="s">
        <v>27</v>
      </c>
      <c r="C18" s="15">
        <v>1248306</v>
      </c>
      <c r="D18" s="12">
        <f t="shared" si="0"/>
        <v>2.5</v>
      </c>
      <c r="E18" s="15">
        <v>1223579</v>
      </c>
      <c r="F18" s="12">
        <f t="shared" si="1"/>
        <v>2.4</v>
      </c>
      <c r="G18" s="15">
        <v>1367607</v>
      </c>
      <c r="H18" s="12">
        <f t="shared" si="4"/>
        <v>2</v>
      </c>
      <c r="I18" s="15">
        <v>1386874</v>
      </c>
      <c r="J18" s="12">
        <f t="shared" si="3"/>
        <v>2.2</v>
      </c>
      <c r="K18" s="2"/>
    </row>
    <row r="19" spans="1:12" ht="18" customHeight="1">
      <c r="A19" s="17"/>
      <c r="B19" s="18" t="s">
        <v>14</v>
      </c>
      <c r="C19" s="19">
        <v>31598601</v>
      </c>
      <c r="D19" s="20">
        <f>SUM(D6:D16)</f>
        <v>62.9</v>
      </c>
      <c r="E19" s="19">
        <v>31520380</v>
      </c>
      <c r="F19" s="20">
        <f>SUM(F6:F16)</f>
        <v>61.2</v>
      </c>
      <c r="G19" s="19">
        <f>SUM(G6:G16)</f>
        <v>31130380</v>
      </c>
      <c r="H19" s="20">
        <f>SUM(H6:H16)</f>
        <v>45.300000000000004</v>
      </c>
      <c r="I19" s="19">
        <f>SUM(I6:I16)</f>
        <v>34698559</v>
      </c>
      <c r="J19" s="20">
        <f>SUM(J6:J16)</f>
        <v>54.400000000000006</v>
      </c>
      <c r="K19" s="2"/>
      <c r="L19" s="2"/>
    </row>
    <row r="20" spans="1:12" ht="18" customHeight="1">
      <c r="A20" s="21"/>
      <c r="B20" s="14" t="s">
        <v>15</v>
      </c>
      <c r="C20" s="15">
        <v>13083</v>
      </c>
      <c r="D20" s="12">
        <f>ROUND(C20/$C$5*100,1)</f>
        <v>0</v>
      </c>
      <c r="E20" s="15">
        <v>11585</v>
      </c>
      <c r="F20" s="12">
        <f>ROUND(E20/$E$5*100,1)</f>
        <v>0</v>
      </c>
      <c r="G20" s="15">
        <v>11984</v>
      </c>
      <c r="H20" s="12">
        <f aca="true" t="shared" si="5" ref="H20:H28">ROUND(G20/$G$5*100,1)</f>
        <v>0</v>
      </c>
      <c r="I20" s="15">
        <v>11450</v>
      </c>
      <c r="J20" s="12">
        <f>ROUND(I20/$I$5*100,1)</f>
        <v>0</v>
      </c>
      <c r="K20" s="2"/>
      <c r="L20" s="2"/>
    </row>
    <row r="21" spans="2:11" ht="18" customHeight="1">
      <c r="B21" s="14" t="s">
        <v>16</v>
      </c>
      <c r="C21" s="15">
        <v>659756</v>
      </c>
      <c r="D21" s="12">
        <f>ROUND(C21/$C$5*100,1)</f>
        <v>1.3</v>
      </c>
      <c r="E21" s="15">
        <v>460508</v>
      </c>
      <c r="F21" s="12">
        <f>ROUND(E21/$E$5*100,1)</f>
        <v>0.9</v>
      </c>
      <c r="G21" s="15">
        <f>103186+411585</f>
        <v>514771</v>
      </c>
      <c r="H21" s="12">
        <f t="shared" si="5"/>
        <v>0.7</v>
      </c>
      <c r="I21" s="15">
        <f>113383+499396</f>
        <v>612779</v>
      </c>
      <c r="J21" s="12">
        <f aca="true" t="shared" si="6" ref="J21:J28">ROUND(I21/$I$5*100,1)</f>
        <v>1</v>
      </c>
      <c r="K21" s="2"/>
    </row>
    <row r="22" spans="2:11" ht="18" customHeight="1">
      <c r="B22" s="14" t="s">
        <v>17</v>
      </c>
      <c r="C22" s="15">
        <v>593327</v>
      </c>
      <c r="D22" s="12">
        <f>ROUND(C22/$C$5*100,1)</f>
        <v>1.2</v>
      </c>
      <c r="E22" s="15">
        <v>525281</v>
      </c>
      <c r="F22" s="12">
        <f aca="true" t="shared" si="7" ref="F22:F28">ROUND(E22/$E$5*100,1)</f>
        <v>1</v>
      </c>
      <c r="G22" s="15">
        <f>444098+57240</f>
        <v>501338</v>
      </c>
      <c r="H22" s="12">
        <f t="shared" si="5"/>
        <v>0.7</v>
      </c>
      <c r="I22" s="15">
        <v>498564</v>
      </c>
      <c r="J22" s="12">
        <f t="shared" si="6"/>
        <v>0.8</v>
      </c>
      <c r="K22" s="2"/>
    </row>
    <row r="23" spans="2:11" ht="18" customHeight="1">
      <c r="B23" s="14" t="s">
        <v>18</v>
      </c>
      <c r="C23" s="15">
        <v>5802202</v>
      </c>
      <c r="D23" s="12">
        <f>ROUND(C23/$C$5*100,1)</f>
        <v>11.6</v>
      </c>
      <c r="E23" s="15">
        <v>6549470</v>
      </c>
      <c r="F23" s="12">
        <f t="shared" si="7"/>
        <v>12.7</v>
      </c>
      <c r="G23" s="15">
        <v>20697799</v>
      </c>
      <c r="H23" s="12">
        <f t="shared" si="5"/>
        <v>30</v>
      </c>
      <c r="I23" s="15">
        <v>12378002</v>
      </c>
      <c r="J23" s="12">
        <f t="shared" si="6"/>
        <v>19.4</v>
      </c>
      <c r="K23" s="2"/>
    </row>
    <row r="24" spans="2:11" ht="18" customHeight="1">
      <c r="B24" s="14" t="s">
        <v>19</v>
      </c>
      <c r="C24" s="15">
        <v>3235282</v>
      </c>
      <c r="D24" s="12">
        <f>ROUND(C24/$C$5*100,1)</f>
        <v>6.4</v>
      </c>
      <c r="E24" s="15">
        <v>3468596</v>
      </c>
      <c r="F24" s="12">
        <f t="shared" si="7"/>
        <v>6.7</v>
      </c>
      <c r="G24" s="15">
        <v>3952818</v>
      </c>
      <c r="H24" s="12">
        <f t="shared" si="5"/>
        <v>5.7</v>
      </c>
      <c r="I24" s="15">
        <v>4054137</v>
      </c>
      <c r="J24" s="12">
        <f t="shared" si="6"/>
        <v>6.4</v>
      </c>
      <c r="K24" s="2"/>
    </row>
    <row r="25" spans="2:11" ht="18" customHeight="1">
      <c r="B25" s="14" t="s">
        <v>20</v>
      </c>
      <c r="C25" s="15">
        <v>95464</v>
      </c>
      <c r="D25" s="12">
        <f>ROUND(C25/$E$5*100,1)</f>
        <v>0.2</v>
      </c>
      <c r="E25" s="15">
        <v>82254</v>
      </c>
      <c r="F25" s="12">
        <f t="shared" si="7"/>
        <v>0.2</v>
      </c>
      <c r="G25" s="15">
        <v>168424</v>
      </c>
      <c r="H25" s="12">
        <f t="shared" si="5"/>
        <v>0.2</v>
      </c>
      <c r="I25" s="15">
        <v>140745</v>
      </c>
      <c r="J25" s="12">
        <f>ROUND(I25/$I$5*100,1)</f>
        <v>0.2</v>
      </c>
      <c r="K25" s="2"/>
    </row>
    <row r="26" spans="2:11" ht="18" customHeight="1">
      <c r="B26" s="14" t="s">
        <v>21</v>
      </c>
      <c r="C26" s="15">
        <v>698988</v>
      </c>
      <c r="D26" s="22">
        <f>ROUND(C26/$C$5*100,1)</f>
        <v>1.4</v>
      </c>
      <c r="E26" s="15">
        <v>940838</v>
      </c>
      <c r="F26" s="22">
        <f t="shared" si="7"/>
        <v>1.8</v>
      </c>
      <c r="G26" s="15">
        <v>1352731</v>
      </c>
      <c r="H26" s="22">
        <f t="shared" si="5"/>
        <v>2</v>
      </c>
      <c r="I26" s="15">
        <v>253185</v>
      </c>
      <c r="J26" s="22">
        <f t="shared" si="6"/>
        <v>0.4</v>
      </c>
      <c r="K26" s="2"/>
    </row>
    <row r="27" spans="2:11" ht="18" customHeight="1">
      <c r="B27" s="14" t="s">
        <v>22</v>
      </c>
      <c r="C27" s="15">
        <v>1209613</v>
      </c>
      <c r="D27" s="22">
        <f>ROUND(C27/$C$5*100,1)</f>
        <v>2.4</v>
      </c>
      <c r="E27" s="15">
        <v>1294778</v>
      </c>
      <c r="F27" s="22">
        <f t="shared" si="7"/>
        <v>2.5</v>
      </c>
      <c r="G27" s="15">
        <v>1126778</v>
      </c>
      <c r="H27" s="22">
        <f t="shared" si="5"/>
        <v>1.6</v>
      </c>
      <c r="I27" s="15">
        <v>1652240</v>
      </c>
      <c r="J27" s="22">
        <f t="shared" si="6"/>
        <v>2.6</v>
      </c>
      <c r="K27" s="2"/>
    </row>
    <row r="28" spans="2:11" ht="18" customHeight="1">
      <c r="B28" s="14" t="s">
        <v>23</v>
      </c>
      <c r="C28" s="15">
        <v>1133042</v>
      </c>
      <c r="D28" s="22">
        <f>ROUND(C28/$C$5*100,1)</f>
        <v>2.3</v>
      </c>
      <c r="E28" s="15">
        <v>895249</v>
      </c>
      <c r="F28" s="22">
        <f t="shared" si="7"/>
        <v>1.7</v>
      </c>
      <c r="G28" s="15">
        <v>1128554</v>
      </c>
      <c r="H28" s="22">
        <f t="shared" si="5"/>
        <v>1.6</v>
      </c>
      <c r="I28" s="15">
        <v>1748735</v>
      </c>
      <c r="J28" s="22">
        <f t="shared" si="6"/>
        <v>2.7</v>
      </c>
      <c r="K28" s="2"/>
    </row>
    <row r="29" spans="1:12" ht="18" customHeight="1">
      <c r="A29" s="17"/>
      <c r="B29" s="18" t="s">
        <v>24</v>
      </c>
      <c r="C29" s="23">
        <v>5160100</v>
      </c>
      <c r="D29" s="20">
        <f>ROUND(C29/$C$5*100,1)</f>
        <v>10.3</v>
      </c>
      <c r="E29" s="23">
        <v>5793400</v>
      </c>
      <c r="F29" s="20">
        <f>ROUND(E29/$E$5*100,1)+0.1</f>
        <v>11.299999999999999</v>
      </c>
      <c r="G29" s="23">
        <v>8326900</v>
      </c>
      <c r="H29" s="20">
        <f>ROUND(G29/$G$5*100,1)+0.1</f>
        <v>12.2</v>
      </c>
      <c r="I29" s="23">
        <v>7716000</v>
      </c>
      <c r="J29" s="20">
        <f>ROUND(I29/$I$5*100,1)</f>
        <v>12.1</v>
      </c>
      <c r="K29" s="2"/>
      <c r="L29" s="2"/>
    </row>
    <row r="30" spans="1:12" ht="18" customHeight="1">
      <c r="A30" s="32" t="s">
        <v>25</v>
      </c>
      <c r="B30" s="32"/>
      <c r="D30" s="24"/>
      <c r="F30" s="24"/>
      <c r="K30" s="2"/>
      <c r="L30" s="2"/>
    </row>
    <row r="31" ht="11.25">
      <c r="F31" s="25"/>
    </row>
  </sheetData>
  <sheetProtection/>
  <mergeCells count="7">
    <mergeCell ref="A3:B4"/>
    <mergeCell ref="A5:B5"/>
    <mergeCell ref="A30:B30"/>
    <mergeCell ref="E3:F3"/>
    <mergeCell ref="I3:J3"/>
    <mergeCell ref="C3:D3"/>
    <mergeCell ref="G3:H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2013-03-04T07:05:23Z</dcterms:created>
  <dcterms:modified xsi:type="dcterms:W3CDTF">2023-02-20T01:34:21Z</dcterms:modified>
  <cp:category/>
  <cp:version/>
  <cp:contentType/>
  <cp:contentStatus/>
</cp:coreProperties>
</file>