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codeName="ThisWorkbook"/>
  <xr:revisionPtr revIDLastSave="0" documentId="13_ncr:1_{2C33FB79-4EBB-4BA8-BF95-C92F13883805}" xr6:coauthVersionLast="36" xr6:coauthVersionMax="47" xr10:uidLastSave="{00000000-0000-0000-0000-000000000000}"/>
  <bookViews>
    <workbookView xWindow="-105" yWindow="-105" windowWidth="23250" windowHeight="12570" tabRatio="836" firstSheet="16" activeTab="18" xr2:uid="{00000000-000D-0000-FFFF-FFFF00000000}"/>
  </bookViews>
  <sheets>
    <sheet name="様式第三号（一）" sheetId="322" r:id="rId1"/>
    <sheet name="様式第三号（二）" sheetId="311" r:id="rId2"/>
    <sheet name="様式第三号（三）" sheetId="312" r:id="rId3"/>
    <sheet name="様式第三号（四）" sheetId="278" r:id="rId4"/>
    <sheet name="様式第三号（五）" sheetId="323" r:id="rId5"/>
    <sheet name="付表第三号（一）" sheetId="280" r:id="rId6"/>
    <sheet name="（参考）付表第三号（一）" sheetId="281" r:id="rId7"/>
    <sheet name="付表第三号（二）" sheetId="282" r:id="rId8"/>
    <sheet name="（参考）付表第三号（二）" sheetId="283" r:id="rId9"/>
    <sheet name="勤務表（訪問型）" sheetId="326" r:id="rId10"/>
    <sheet name="勤務表（通所型）" sheetId="327" r:id="rId11"/>
    <sheet name="平面図" sheetId="328" r:id="rId12"/>
    <sheet name="設備等一覧" sheetId="329" r:id="rId13"/>
    <sheet name="利用者からの苦情を処理するために講ずる措置の概要" sheetId="336" r:id="rId14"/>
    <sheet name="誓約書" sheetId="331" r:id="rId15"/>
    <sheet name="経歴書（管理者）（参考様式）" sheetId="332" r:id="rId16"/>
    <sheet name="経歴書（訪問・サービス提供責任者）（参考様式）" sheetId="333" r:id="rId17"/>
    <sheet name="経歴書（通所・生活相談員）（参考様式）" sheetId="334" r:id="rId18"/>
    <sheet name="サービス提供実施単位一覧表（参考様式）" sheetId="337" r:id="rId19"/>
  </sheets>
  <externalReferences>
    <externalReference r:id="rId20"/>
    <externalReference r:id="rId21"/>
    <externalReference r:id="rId22"/>
    <externalReference r:id="rId23"/>
  </externalReference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'様式第三号（一）'!$A$1:$AI$48</definedName>
    <definedName name="_xlnm.Print_Area" localSheetId="4">'様式第三号（五）'!$A$1:$AH$60</definedName>
    <definedName name="_xlnm.Print_Area" localSheetId="2">'様式第三号（三）'!$A$1:$AJ$53</definedName>
    <definedName name="_xlnm.Print_Area" localSheetId="3">'様式第三号（四）'!$A$1:$AH$64</definedName>
    <definedName name="_xlnm.Print_Area" localSheetId="1">'様式第三号（二）'!$A$1:$AJ$31</definedName>
    <definedName name="あ">[1]プルダウン・リスト!$C$12:$L$12</definedName>
    <definedName name="シフト記号表">'[1]シフト記号表（勤務時間帯）'!$C$6:$C$35</definedName>
    <definedName name="職種">[2]プルダウン・リスト!$C$12:$K$12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71" i="327" l="1"/>
  <c r="AV71" i="327"/>
  <c r="AU71" i="327"/>
  <c r="AT71" i="327"/>
  <c r="AS71" i="327"/>
  <c r="AR71" i="327"/>
  <c r="AQ71" i="327"/>
  <c r="AP71" i="327"/>
  <c r="AO71" i="327"/>
  <c r="AN71" i="327"/>
  <c r="AM71" i="327"/>
  <c r="AL71" i="327"/>
  <c r="AK71" i="327"/>
  <c r="AJ71" i="327"/>
  <c r="AI71" i="327"/>
  <c r="AH71" i="327"/>
  <c r="AG71" i="327"/>
  <c r="AF71" i="327"/>
  <c r="AE71" i="327"/>
  <c r="AD71" i="327"/>
  <c r="AC71" i="327"/>
  <c r="AB71" i="327"/>
  <c r="AA71" i="327"/>
  <c r="Z71" i="327"/>
  <c r="Y71" i="327"/>
  <c r="X71" i="327"/>
  <c r="W71" i="327"/>
  <c r="V71" i="327"/>
  <c r="U71" i="327"/>
  <c r="T71" i="327"/>
  <c r="S71" i="327"/>
  <c r="AW66" i="327"/>
  <c r="AV66" i="327"/>
  <c r="AU66" i="327"/>
  <c r="AT66" i="327"/>
  <c r="AS66" i="327"/>
  <c r="AR66" i="327"/>
  <c r="AQ66" i="327"/>
  <c r="AP66" i="327"/>
  <c r="AO66" i="327"/>
  <c r="AN66" i="327"/>
  <c r="AM66" i="327"/>
  <c r="AL66" i="327"/>
  <c r="AK66" i="327"/>
  <c r="AJ66" i="327"/>
  <c r="AI66" i="327"/>
  <c r="AH66" i="327"/>
  <c r="AG66" i="327"/>
  <c r="AF66" i="327"/>
  <c r="AE66" i="327"/>
  <c r="AD66" i="327"/>
  <c r="AC66" i="327"/>
  <c r="AB66" i="327"/>
  <c r="AA66" i="327"/>
  <c r="Z66" i="327"/>
  <c r="Y66" i="327"/>
  <c r="X66" i="327"/>
  <c r="W66" i="327"/>
  <c r="V66" i="327"/>
  <c r="U66" i="327"/>
  <c r="T66" i="327"/>
  <c r="S66" i="327"/>
  <c r="AB62" i="327"/>
  <c r="T62" i="327"/>
  <c r="AW60" i="327"/>
  <c r="AV60" i="327"/>
  <c r="AU60" i="327"/>
  <c r="AT60" i="327"/>
  <c r="AS60" i="327"/>
  <c r="AR60" i="327"/>
  <c r="AQ60" i="327"/>
  <c r="AP60" i="327"/>
  <c r="AO60" i="327"/>
  <c r="AN60" i="327"/>
  <c r="AM60" i="327"/>
  <c r="AL60" i="327"/>
  <c r="AK60" i="327"/>
  <c r="AJ60" i="327"/>
  <c r="AI60" i="327"/>
  <c r="AH60" i="327"/>
  <c r="AG60" i="327"/>
  <c r="AF60" i="327"/>
  <c r="AE60" i="327"/>
  <c r="AD60" i="327"/>
  <c r="AC60" i="327"/>
  <c r="AB60" i="327"/>
  <c r="AA60" i="327"/>
  <c r="Z60" i="327"/>
  <c r="Y60" i="327"/>
  <c r="X60" i="327"/>
  <c r="W60" i="327"/>
  <c r="V60" i="327"/>
  <c r="U60" i="327"/>
  <c r="T60" i="327"/>
  <c r="AX60" i="327" s="1"/>
  <c r="AZ60" i="327" s="1"/>
  <c r="S60" i="327"/>
  <c r="F60" i="327"/>
  <c r="AW59" i="327"/>
  <c r="AV59" i="327"/>
  <c r="AU59" i="327"/>
  <c r="AT59" i="327"/>
  <c r="AS59" i="327"/>
  <c r="AR59" i="327"/>
  <c r="AQ59" i="327"/>
  <c r="AP59" i="327"/>
  <c r="AO59" i="327"/>
  <c r="AN59" i="327"/>
  <c r="AM59" i="327"/>
  <c r="AL59" i="327"/>
  <c r="AK59" i="327"/>
  <c r="AJ59" i="327"/>
  <c r="AI59" i="327"/>
  <c r="AH59" i="327"/>
  <c r="AG59" i="327"/>
  <c r="AF59" i="327"/>
  <c r="AE59" i="327"/>
  <c r="AD59" i="327"/>
  <c r="AC59" i="327"/>
  <c r="AB59" i="327"/>
  <c r="AA59" i="327"/>
  <c r="Z59" i="327"/>
  <c r="Y59" i="327"/>
  <c r="X59" i="327"/>
  <c r="W59" i="327"/>
  <c r="V59" i="327"/>
  <c r="U59" i="327"/>
  <c r="T59" i="327"/>
  <c r="AX59" i="327" s="1"/>
  <c r="AZ59" i="327" s="1"/>
  <c r="S59" i="327"/>
  <c r="AW57" i="327"/>
  <c r="AV57" i="327"/>
  <c r="AU57" i="327"/>
  <c r="AT57" i="327"/>
  <c r="AS57" i="327"/>
  <c r="AR57" i="327"/>
  <c r="AQ57" i="327"/>
  <c r="AP57" i="327"/>
  <c r="AO57" i="327"/>
  <c r="AN57" i="327"/>
  <c r="AM57" i="327"/>
  <c r="AL57" i="327"/>
  <c r="AK57" i="327"/>
  <c r="AJ57" i="327"/>
  <c r="AI57" i="327"/>
  <c r="AH57" i="327"/>
  <c r="AG57" i="327"/>
  <c r="AF57" i="327"/>
  <c r="AE57" i="327"/>
  <c r="AD57" i="327"/>
  <c r="AC57" i="327"/>
  <c r="AB57" i="327"/>
  <c r="AA57" i="327"/>
  <c r="Z57" i="327"/>
  <c r="Y57" i="327"/>
  <c r="AX57" i="327" s="1"/>
  <c r="AZ57" i="327" s="1"/>
  <c r="X57" i="327"/>
  <c r="W57" i="327"/>
  <c r="V57" i="327"/>
  <c r="U57" i="327"/>
  <c r="T57" i="327"/>
  <c r="S57" i="327"/>
  <c r="F57" i="327"/>
  <c r="AW56" i="327"/>
  <c r="AV56" i="327"/>
  <c r="AU56" i="327"/>
  <c r="AT56" i="327"/>
  <c r="AS56" i="327"/>
  <c r="AR56" i="327"/>
  <c r="AQ56" i="327"/>
  <c r="AP56" i="327"/>
  <c r="AO56" i="327"/>
  <c r="AN56" i="327"/>
  <c r="AM56" i="327"/>
  <c r="AL56" i="327"/>
  <c r="AK56" i="327"/>
  <c r="AJ56" i="327"/>
  <c r="AI56" i="327"/>
  <c r="AH56" i="327"/>
  <c r="AG56" i="327"/>
  <c r="AF56" i="327"/>
  <c r="AE56" i="327"/>
  <c r="AD56" i="327"/>
  <c r="AC56" i="327"/>
  <c r="AB56" i="327"/>
  <c r="AA56" i="327"/>
  <c r="Z56" i="327"/>
  <c r="Y56" i="327"/>
  <c r="X56" i="327"/>
  <c r="W56" i="327"/>
  <c r="V56" i="327"/>
  <c r="U56" i="327"/>
  <c r="T56" i="327"/>
  <c r="S56" i="327"/>
  <c r="AX56" i="327" s="1"/>
  <c r="AZ56" i="327" s="1"/>
  <c r="AW54" i="327"/>
  <c r="AV54" i="327"/>
  <c r="AU54" i="327"/>
  <c r="AT54" i="327"/>
  <c r="AS54" i="327"/>
  <c r="AR54" i="327"/>
  <c r="AQ54" i="327"/>
  <c r="AP54" i="327"/>
  <c r="AO54" i="327"/>
  <c r="AN54" i="327"/>
  <c r="AM54" i="327"/>
  <c r="AL54" i="327"/>
  <c r="AK54" i="327"/>
  <c r="AJ54" i="327"/>
  <c r="AI54" i="327"/>
  <c r="AH54" i="327"/>
  <c r="AG54" i="327"/>
  <c r="AF54" i="327"/>
  <c r="AE54" i="327"/>
  <c r="AD54" i="327"/>
  <c r="AC54" i="327"/>
  <c r="AB54" i="327"/>
  <c r="AA54" i="327"/>
  <c r="Z54" i="327"/>
  <c r="Y54" i="327"/>
  <c r="X54" i="327"/>
  <c r="W54" i="327"/>
  <c r="V54" i="327"/>
  <c r="U54" i="327"/>
  <c r="T54" i="327"/>
  <c r="AX54" i="327" s="1"/>
  <c r="AZ54" i="327" s="1"/>
  <c r="S54" i="327"/>
  <c r="F54" i="327"/>
  <c r="AW53" i="327"/>
  <c r="AV53" i="327"/>
  <c r="AU53" i="327"/>
  <c r="AT53" i="327"/>
  <c r="AS53" i="327"/>
  <c r="AR53" i="327"/>
  <c r="AQ53" i="327"/>
  <c r="AP53" i="327"/>
  <c r="AO53" i="327"/>
  <c r="AN53" i="327"/>
  <c r="AM53" i="327"/>
  <c r="AL53" i="327"/>
  <c r="AK53" i="327"/>
  <c r="AJ53" i="327"/>
  <c r="AI53" i="327"/>
  <c r="AH53" i="327"/>
  <c r="AG53" i="327"/>
  <c r="AF53" i="327"/>
  <c r="AE53" i="327"/>
  <c r="AD53" i="327"/>
  <c r="AC53" i="327"/>
  <c r="AB53" i="327"/>
  <c r="AA53" i="327"/>
  <c r="Z53" i="327"/>
  <c r="Y53" i="327"/>
  <c r="X53" i="327"/>
  <c r="W53" i="327"/>
  <c r="V53" i="327"/>
  <c r="U53" i="327"/>
  <c r="T53" i="327"/>
  <c r="AX53" i="327" s="1"/>
  <c r="AZ53" i="327" s="1"/>
  <c r="S53" i="327"/>
  <c r="AW51" i="327"/>
  <c r="AV51" i="327"/>
  <c r="AU51" i="327"/>
  <c r="AT51" i="327"/>
  <c r="AS51" i="327"/>
  <c r="AR51" i="327"/>
  <c r="AQ51" i="327"/>
  <c r="AP51" i="327"/>
  <c r="AO51" i="327"/>
  <c r="AN51" i="327"/>
  <c r="AM51" i="327"/>
  <c r="AL51" i="327"/>
  <c r="AK51" i="327"/>
  <c r="AJ51" i="327"/>
  <c r="AI51" i="327"/>
  <c r="AH51" i="327"/>
  <c r="AG51" i="327"/>
  <c r="AF51" i="327"/>
  <c r="AE51" i="327"/>
  <c r="AD51" i="327"/>
  <c r="AC51" i="327"/>
  <c r="AB51" i="327"/>
  <c r="AA51" i="327"/>
  <c r="Z51" i="327"/>
  <c r="Y51" i="327"/>
  <c r="AX51" i="327" s="1"/>
  <c r="AZ51" i="327" s="1"/>
  <c r="X51" i="327"/>
  <c r="W51" i="327"/>
  <c r="V51" i="327"/>
  <c r="U51" i="327"/>
  <c r="T51" i="327"/>
  <c r="S51" i="327"/>
  <c r="F51" i="327"/>
  <c r="AW50" i="327"/>
  <c r="AV50" i="327"/>
  <c r="AU50" i="327"/>
  <c r="AT50" i="327"/>
  <c r="AS50" i="327"/>
  <c r="AR50" i="327"/>
  <c r="AQ50" i="327"/>
  <c r="AP50" i="327"/>
  <c r="AO50" i="327"/>
  <c r="AN50" i="327"/>
  <c r="AM50" i="327"/>
  <c r="AL50" i="327"/>
  <c r="AK50" i="327"/>
  <c r="AJ50" i="327"/>
  <c r="AI50" i="327"/>
  <c r="AH50" i="327"/>
  <c r="AG50" i="327"/>
  <c r="AF50" i="327"/>
  <c r="AE50" i="327"/>
  <c r="AD50" i="327"/>
  <c r="AC50" i="327"/>
  <c r="AB50" i="327"/>
  <c r="AA50" i="327"/>
  <c r="Z50" i="327"/>
  <c r="Y50" i="327"/>
  <c r="X50" i="327"/>
  <c r="W50" i="327"/>
  <c r="V50" i="327"/>
  <c r="U50" i="327"/>
  <c r="T50" i="327"/>
  <c r="S50" i="327"/>
  <c r="AX50" i="327" s="1"/>
  <c r="AZ50" i="327" s="1"/>
  <c r="AW48" i="327"/>
  <c r="AV48" i="327"/>
  <c r="AU48" i="327"/>
  <c r="AT48" i="327"/>
  <c r="AS48" i="327"/>
  <c r="AR48" i="327"/>
  <c r="AQ48" i="327"/>
  <c r="AP48" i="327"/>
  <c r="AO48" i="327"/>
  <c r="AN48" i="327"/>
  <c r="AM48" i="327"/>
  <c r="AL48" i="327"/>
  <c r="AK48" i="327"/>
  <c r="AJ48" i="327"/>
  <c r="AI48" i="327"/>
  <c r="AH48" i="327"/>
  <c r="AG48" i="327"/>
  <c r="AF48" i="327"/>
  <c r="AE48" i="327"/>
  <c r="AD48" i="327"/>
  <c r="AC48" i="327"/>
  <c r="AB48" i="327"/>
  <c r="AA48" i="327"/>
  <c r="Z48" i="327"/>
  <c r="Y48" i="327"/>
  <c r="X48" i="327"/>
  <c r="W48" i="327"/>
  <c r="V48" i="327"/>
  <c r="U48" i="327"/>
  <c r="T48" i="327"/>
  <c r="AX48" i="327" s="1"/>
  <c r="AZ48" i="327" s="1"/>
  <c r="S48" i="327"/>
  <c r="F48" i="327"/>
  <c r="AW47" i="327"/>
  <c r="AV47" i="327"/>
  <c r="AU47" i="327"/>
  <c r="AT47" i="327"/>
  <c r="AS47" i="327"/>
  <c r="AR47" i="327"/>
  <c r="AQ47" i="327"/>
  <c r="AP47" i="327"/>
  <c r="AO47" i="327"/>
  <c r="AN47" i="327"/>
  <c r="AM47" i="327"/>
  <c r="AL47" i="327"/>
  <c r="AK47" i="327"/>
  <c r="AJ47" i="327"/>
  <c r="AI47" i="327"/>
  <c r="AH47" i="327"/>
  <c r="AG47" i="327"/>
  <c r="AF47" i="327"/>
  <c r="AE47" i="327"/>
  <c r="AD47" i="327"/>
  <c r="AC47" i="327"/>
  <c r="AB47" i="327"/>
  <c r="AA47" i="327"/>
  <c r="Z47" i="327"/>
  <c r="Y47" i="327"/>
  <c r="X47" i="327"/>
  <c r="W47" i="327"/>
  <c r="V47" i="327"/>
  <c r="U47" i="327"/>
  <c r="T47" i="327"/>
  <c r="AX47" i="327" s="1"/>
  <c r="AZ47" i="327" s="1"/>
  <c r="S47" i="327"/>
  <c r="AW45" i="327"/>
  <c r="AV45" i="327"/>
  <c r="AU45" i="327"/>
  <c r="AT45" i="327"/>
  <c r="AS45" i="327"/>
  <c r="AR45" i="327"/>
  <c r="AQ45" i="327"/>
  <c r="AP45" i="327"/>
  <c r="AO45" i="327"/>
  <c r="AN45" i="327"/>
  <c r="AM45" i="327"/>
  <c r="AL45" i="327"/>
  <c r="AK45" i="327"/>
  <c r="AJ45" i="327"/>
  <c r="AI45" i="327"/>
  <c r="AH45" i="327"/>
  <c r="AG45" i="327"/>
  <c r="AF45" i="327"/>
  <c r="AE45" i="327"/>
  <c r="AD45" i="327"/>
  <c r="AC45" i="327"/>
  <c r="AB45" i="327"/>
  <c r="AA45" i="327"/>
  <c r="Z45" i="327"/>
  <c r="Y45" i="327"/>
  <c r="X45" i="327"/>
  <c r="AX45" i="327" s="1"/>
  <c r="AZ45" i="327" s="1"/>
  <c r="W45" i="327"/>
  <c r="V45" i="327"/>
  <c r="U45" i="327"/>
  <c r="T45" i="327"/>
  <c r="S45" i="327"/>
  <c r="F45" i="327"/>
  <c r="AW44" i="327"/>
  <c r="AV44" i="327"/>
  <c r="AU44" i="327"/>
  <c r="AT44" i="327"/>
  <c r="AS44" i="327"/>
  <c r="AR44" i="327"/>
  <c r="AQ44" i="327"/>
  <c r="AP44" i="327"/>
  <c r="AO44" i="327"/>
  <c r="AN44" i="327"/>
  <c r="AM44" i="327"/>
  <c r="AL44" i="327"/>
  <c r="AK44" i="327"/>
  <c r="AJ44" i="327"/>
  <c r="AI44" i="327"/>
  <c r="AH44" i="327"/>
  <c r="AG44" i="327"/>
  <c r="AF44" i="327"/>
  <c r="AE44" i="327"/>
  <c r="AD44" i="327"/>
  <c r="AC44" i="327"/>
  <c r="AB44" i="327"/>
  <c r="AA44" i="327"/>
  <c r="Z44" i="327"/>
  <c r="Y44" i="327"/>
  <c r="X44" i="327"/>
  <c r="W44" i="327"/>
  <c r="V44" i="327"/>
  <c r="U44" i="327"/>
  <c r="T44" i="327"/>
  <c r="S44" i="327"/>
  <c r="AX44" i="327" s="1"/>
  <c r="AZ44" i="327" s="1"/>
  <c r="AW42" i="327"/>
  <c r="AV42" i="327"/>
  <c r="AU42" i="327"/>
  <c r="AT42" i="327"/>
  <c r="AS42" i="327"/>
  <c r="AR42" i="327"/>
  <c r="AQ42" i="327"/>
  <c r="AP42" i="327"/>
  <c r="AO42" i="327"/>
  <c r="AN42" i="327"/>
  <c r="AM42" i="327"/>
  <c r="AL42" i="327"/>
  <c r="AK42" i="327"/>
  <c r="AJ42" i="327"/>
  <c r="AI42" i="327"/>
  <c r="AH42" i="327"/>
  <c r="AG42" i="327"/>
  <c r="AF42" i="327"/>
  <c r="AE42" i="327"/>
  <c r="AD42" i="327"/>
  <c r="AC42" i="327"/>
  <c r="AB42" i="327"/>
  <c r="AA42" i="327"/>
  <c r="Z42" i="327"/>
  <c r="Y42" i="327"/>
  <c r="X42" i="327"/>
  <c r="W42" i="327"/>
  <c r="V42" i="327"/>
  <c r="U42" i="327"/>
  <c r="T42" i="327"/>
  <c r="AX42" i="327" s="1"/>
  <c r="AZ42" i="327" s="1"/>
  <c r="S42" i="327"/>
  <c r="F42" i="327"/>
  <c r="AW41" i="327"/>
  <c r="AV41" i="327"/>
  <c r="AU41" i="327"/>
  <c r="AT41" i="327"/>
  <c r="AS41" i="327"/>
  <c r="AR41" i="327"/>
  <c r="AQ41" i="327"/>
  <c r="AP41" i="327"/>
  <c r="AO41" i="327"/>
  <c r="AN41" i="327"/>
  <c r="AM41" i="327"/>
  <c r="AL41" i="327"/>
  <c r="AK41" i="327"/>
  <c r="AJ41" i="327"/>
  <c r="AI41" i="327"/>
  <c r="AH41" i="327"/>
  <c r="AG41" i="327"/>
  <c r="AF41" i="327"/>
  <c r="AE41" i="327"/>
  <c r="AD41" i="327"/>
  <c r="AC41" i="327"/>
  <c r="AB41" i="327"/>
  <c r="AA41" i="327"/>
  <c r="Z41" i="327"/>
  <c r="Y41" i="327"/>
  <c r="X41" i="327"/>
  <c r="W41" i="327"/>
  <c r="V41" i="327"/>
  <c r="U41" i="327"/>
  <c r="T41" i="327"/>
  <c r="AX41" i="327" s="1"/>
  <c r="AZ41" i="327" s="1"/>
  <c r="S41" i="327"/>
  <c r="AW39" i="327"/>
  <c r="AV39" i="327"/>
  <c r="AU39" i="327"/>
  <c r="AT39" i="327"/>
  <c r="AS39" i="327"/>
  <c r="AR39" i="327"/>
  <c r="AQ39" i="327"/>
  <c r="AP39" i="327"/>
  <c r="AO39" i="327"/>
  <c r="AN39" i="327"/>
  <c r="AM39" i="327"/>
  <c r="AL39" i="327"/>
  <c r="AK39" i="327"/>
  <c r="AJ39" i="327"/>
  <c r="AI39" i="327"/>
  <c r="AH39" i="327"/>
  <c r="AG39" i="327"/>
  <c r="AF39" i="327"/>
  <c r="AE39" i="327"/>
  <c r="AD39" i="327"/>
  <c r="AC39" i="327"/>
  <c r="AB39" i="327"/>
  <c r="AA39" i="327"/>
  <c r="Z39" i="327"/>
  <c r="Y39" i="327"/>
  <c r="X39" i="327"/>
  <c r="AX39" i="327" s="1"/>
  <c r="AZ39" i="327" s="1"/>
  <c r="W39" i="327"/>
  <c r="V39" i="327"/>
  <c r="U39" i="327"/>
  <c r="T39" i="327"/>
  <c r="S39" i="327"/>
  <c r="F39" i="327"/>
  <c r="AW38" i="327"/>
  <c r="AV38" i="327"/>
  <c r="AU38" i="327"/>
  <c r="AT38" i="327"/>
  <c r="AS38" i="327"/>
  <c r="AR38" i="327"/>
  <c r="AQ38" i="327"/>
  <c r="AP38" i="327"/>
  <c r="AO38" i="327"/>
  <c r="AN38" i="327"/>
  <c r="AM38" i="327"/>
  <c r="AL38" i="327"/>
  <c r="AK38" i="327"/>
  <c r="AJ38" i="327"/>
  <c r="AI38" i="327"/>
  <c r="AH38" i="327"/>
  <c r="AG38" i="327"/>
  <c r="AF38" i="327"/>
  <c r="AE38" i="327"/>
  <c r="AD38" i="327"/>
  <c r="AC38" i="327"/>
  <c r="AB38" i="327"/>
  <c r="AA38" i="327"/>
  <c r="Z38" i="327"/>
  <c r="Y38" i="327"/>
  <c r="X38" i="327"/>
  <c r="W38" i="327"/>
  <c r="V38" i="327"/>
  <c r="U38" i="327"/>
  <c r="T38" i="327"/>
  <c r="S38" i="327"/>
  <c r="AX38" i="327" s="1"/>
  <c r="AZ38" i="327" s="1"/>
  <c r="AW36" i="327"/>
  <c r="AV36" i="327"/>
  <c r="AU36" i="327"/>
  <c r="AT36" i="327"/>
  <c r="AS36" i="327"/>
  <c r="AR36" i="327"/>
  <c r="AQ36" i="327"/>
  <c r="AP36" i="327"/>
  <c r="AO36" i="327"/>
  <c r="AN36" i="327"/>
  <c r="AM36" i="327"/>
  <c r="AL36" i="327"/>
  <c r="AK36" i="327"/>
  <c r="AJ36" i="327"/>
  <c r="AI36" i="327"/>
  <c r="AH36" i="327"/>
  <c r="AG36" i="327"/>
  <c r="AF36" i="327"/>
  <c r="AE36" i="327"/>
  <c r="AD36" i="327"/>
  <c r="AC36" i="327"/>
  <c r="AB36" i="327"/>
  <c r="AA36" i="327"/>
  <c r="Z36" i="327"/>
  <c r="Y36" i="327"/>
  <c r="X36" i="327"/>
  <c r="W36" i="327"/>
  <c r="V36" i="327"/>
  <c r="U36" i="327"/>
  <c r="T36" i="327"/>
  <c r="AX36" i="327" s="1"/>
  <c r="AZ36" i="327" s="1"/>
  <c r="S36" i="327"/>
  <c r="F36" i="327"/>
  <c r="AW35" i="327"/>
  <c r="AV35" i="327"/>
  <c r="AU35" i="327"/>
  <c r="AT35" i="327"/>
  <c r="AS35" i="327"/>
  <c r="AR35" i="327"/>
  <c r="AQ35" i="327"/>
  <c r="AP35" i="327"/>
  <c r="AO35" i="327"/>
  <c r="AN35" i="327"/>
  <c r="AM35" i="327"/>
  <c r="AL35" i="327"/>
  <c r="AK35" i="327"/>
  <c r="AJ35" i="327"/>
  <c r="AI35" i="327"/>
  <c r="AH35" i="327"/>
  <c r="AG35" i="327"/>
  <c r="AF35" i="327"/>
  <c r="AE35" i="327"/>
  <c r="AD35" i="327"/>
  <c r="AC35" i="327"/>
  <c r="AB35" i="327"/>
  <c r="AA35" i="327"/>
  <c r="Z35" i="327"/>
  <c r="Y35" i="327"/>
  <c r="X35" i="327"/>
  <c r="W35" i="327"/>
  <c r="V35" i="327"/>
  <c r="U35" i="327"/>
  <c r="T35" i="327"/>
  <c r="AX35" i="327" s="1"/>
  <c r="AZ35" i="327" s="1"/>
  <c r="S35" i="327"/>
  <c r="AW33" i="327"/>
  <c r="AV33" i="327"/>
  <c r="AU33" i="327"/>
  <c r="AT33" i="327"/>
  <c r="AS33" i="327"/>
  <c r="AR33" i="327"/>
  <c r="AQ33" i="327"/>
  <c r="AP33" i="327"/>
  <c r="AO33" i="327"/>
  <c r="AN33" i="327"/>
  <c r="AM33" i="327"/>
  <c r="AL33" i="327"/>
  <c r="AK33" i="327"/>
  <c r="AJ33" i="327"/>
  <c r="AI33" i="327"/>
  <c r="AH33" i="327"/>
  <c r="AG33" i="327"/>
  <c r="AF33" i="327"/>
  <c r="AE33" i="327"/>
  <c r="AD33" i="327"/>
  <c r="AC33" i="327"/>
  <c r="AB33" i="327"/>
  <c r="AA33" i="327"/>
  <c r="Z33" i="327"/>
  <c r="Y33" i="327"/>
  <c r="X33" i="327"/>
  <c r="AX33" i="327" s="1"/>
  <c r="AZ33" i="327" s="1"/>
  <c r="W33" i="327"/>
  <c r="V33" i="327"/>
  <c r="U33" i="327"/>
  <c r="T33" i="327"/>
  <c r="S33" i="327"/>
  <c r="F33" i="327"/>
  <c r="AW32" i="327"/>
  <c r="AV32" i="327"/>
  <c r="AU32" i="327"/>
  <c r="AT32" i="327"/>
  <c r="AS32" i="327"/>
  <c r="AR32" i="327"/>
  <c r="AQ32" i="327"/>
  <c r="AP32" i="327"/>
  <c r="AO32" i="327"/>
  <c r="AN32" i="327"/>
  <c r="AM32" i="327"/>
  <c r="AL32" i="327"/>
  <c r="AK32" i="327"/>
  <c r="AJ32" i="327"/>
  <c r="AI32" i="327"/>
  <c r="AH32" i="327"/>
  <c r="AG32" i="327"/>
  <c r="AF32" i="327"/>
  <c r="AE32" i="327"/>
  <c r="AD32" i="327"/>
  <c r="AC32" i="327"/>
  <c r="AB32" i="327"/>
  <c r="AA32" i="327"/>
  <c r="Z32" i="327"/>
  <c r="Y32" i="327"/>
  <c r="X32" i="327"/>
  <c r="W32" i="327"/>
  <c r="V32" i="327"/>
  <c r="U32" i="327"/>
  <c r="T32" i="327"/>
  <c r="S32" i="327"/>
  <c r="AX32" i="327" s="1"/>
  <c r="AZ32" i="327" s="1"/>
  <c r="AW30" i="327"/>
  <c r="AV30" i="327"/>
  <c r="AU30" i="327"/>
  <c r="AT30" i="327"/>
  <c r="AS30" i="327"/>
  <c r="AR30" i="327"/>
  <c r="AQ30" i="327"/>
  <c r="AP30" i="327"/>
  <c r="AO30" i="327"/>
  <c r="AN30" i="327"/>
  <c r="AM30" i="327"/>
  <c r="AL30" i="327"/>
  <c r="AK30" i="327"/>
  <c r="AJ30" i="327"/>
  <c r="AI30" i="327"/>
  <c r="AH30" i="327"/>
  <c r="AG30" i="327"/>
  <c r="AF30" i="327"/>
  <c r="AE30" i="327"/>
  <c r="AD30" i="327"/>
  <c r="AC30" i="327"/>
  <c r="AB30" i="327"/>
  <c r="AA30" i="327"/>
  <c r="Z30" i="327"/>
  <c r="Y30" i="327"/>
  <c r="X30" i="327"/>
  <c r="W30" i="327"/>
  <c r="V30" i="327"/>
  <c r="U30" i="327"/>
  <c r="T30" i="327"/>
  <c r="AX30" i="327" s="1"/>
  <c r="AZ30" i="327" s="1"/>
  <c r="S30" i="327"/>
  <c r="F30" i="327"/>
  <c r="AW29" i="327"/>
  <c r="AV29" i="327"/>
  <c r="AU29" i="327"/>
  <c r="AT29" i="327"/>
  <c r="AS29" i="327"/>
  <c r="AR29" i="327"/>
  <c r="AQ29" i="327"/>
  <c r="AP29" i="327"/>
  <c r="AO29" i="327"/>
  <c r="AN29" i="327"/>
  <c r="AM29" i="327"/>
  <c r="AL29" i="327"/>
  <c r="AK29" i="327"/>
  <c r="AJ29" i="327"/>
  <c r="AI29" i="327"/>
  <c r="AH29" i="327"/>
  <c r="AG29" i="327"/>
  <c r="AF29" i="327"/>
  <c r="AE29" i="327"/>
  <c r="AD29" i="327"/>
  <c r="AC29" i="327"/>
  <c r="AB29" i="327"/>
  <c r="AA29" i="327"/>
  <c r="Z29" i="327"/>
  <c r="Y29" i="327"/>
  <c r="X29" i="327"/>
  <c r="W29" i="327"/>
  <c r="V29" i="327"/>
  <c r="U29" i="327"/>
  <c r="T29" i="327"/>
  <c r="AX29" i="327" s="1"/>
  <c r="AZ29" i="327" s="1"/>
  <c r="S29" i="327"/>
  <c r="AW27" i="327"/>
  <c r="AV27" i="327"/>
  <c r="AU27" i="327"/>
  <c r="AT27" i="327"/>
  <c r="AS27" i="327"/>
  <c r="AR27" i="327"/>
  <c r="AQ27" i="327"/>
  <c r="AP27" i="327"/>
  <c r="AO27" i="327"/>
  <c r="AN27" i="327"/>
  <c r="AM27" i="327"/>
  <c r="AL27" i="327"/>
  <c r="AK27" i="327"/>
  <c r="AJ27" i="327"/>
  <c r="AI27" i="327"/>
  <c r="AH27" i="327"/>
  <c r="AG27" i="327"/>
  <c r="AF27" i="327"/>
  <c r="AE27" i="327"/>
  <c r="AD27" i="327"/>
  <c r="AC27" i="327"/>
  <c r="AB27" i="327"/>
  <c r="AA27" i="327"/>
  <c r="Z27" i="327"/>
  <c r="Y27" i="327"/>
  <c r="X27" i="327"/>
  <c r="AX27" i="327" s="1"/>
  <c r="AZ27" i="327" s="1"/>
  <c r="W27" i="327"/>
  <c r="V27" i="327"/>
  <c r="U27" i="327"/>
  <c r="T27" i="327"/>
  <c r="S27" i="327"/>
  <c r="F27" i="327"/>
  <c r="AK62" i="327" s="1"/>
  <c r="AW26" i="327"/>
  <c r="AV26" i="327"/>
  <c r="AU26" i="327"/>
  <c r="AT26" i="327"/>
  <c r="AS26" i="327"/>
  <c r="AR26" i="327"/>
  <c r="AQ26" i="327"/>
  <c r="AP26" i="327"/>
  <c r="AO26" i="327"/>
  <c r="AN26" i="327"/>
  <c r="AM26" i="327"/>
  <c r="AL26" i="327"/>
  <c r="AK26" i="327"/>
  <c r="AJ26" i="327"/>
  <c r="AI26" i="327"/>
  <c r="AH26" i="327"/>
  <c r="AG26" i="327"/>
  <c r="AF26" i="327"/>
  <c r="AE26" i="327"/>
  <c r="AD26" i="327"/>
  <c r="AC26" i="327"/>
  <c r="AB26" i="327"/>
  <c r="AA26" i="327"/>
  <c r="Z26" i="327"/>
  <c r="AX26" i="327" s="1"/>
  <c r="AZ26" i="327" s="1"/>
  <c r="Y26" i="327"/>
  <c r="X26" i="327"/>
  <c r="W26" i="327"/>
  <c r="V26" i="327"/>
  <c r="U26" i="327"/>
  <c r="T26" i="327"/>
  <c r="S26" i="327"/>
  <c r="B25" i="327"/>
  <c r="B28" i="327" s="1"/>
  <c r="B31" i="327" s="1"/>
  <c r="B34" i="327" s="1"/>
  <c r="B37" i="327" s="1"/>
  <c r="B40" i="327" s="1"/>
  <c r="B43" i="327" s="1"/>
  <c r="B46" i="327" s="1"/>
  <c r="B49" i="327" s="1"/>
  <c r="B52" i="327" s="1"/>
  <c r="B55" i="327" s="1"/>
  <c r="B58" i="327" s="1"/>
  <c r="AW24" i="327"/>
  <c r="AV24" i="327"/>
  <c r="AU24" i="327"/>
  <c r="AT24" i="327"/>
  <c r="AS24" i="327"/>
  <c r="AR24" i="327"/>
  <c r="AQ24" i="327"/>
  <c r="AP24" i="327"/>
  <c r="AO24" i="327"/>
  <c r="AN24" i="327"/>
  <c r="AM24" i="327"/>
  <c r="AL24" i="327"/>
  <c r="AK24" i="327"/>
  <c r="AJ24" i="327"/>
  <c r="AI24" i="327"/>
  <c r="AH24" i="327"/>
  <c r="AG24" i="327"/>
  <c r="AF24" i="327"/>
  <c r="AE24" i="327"/>
  <c r="AD24" i="327"/>
  <c r="AC24" i="327"/>
  <c r="AB24" i="327"/>
  <c r="AA24" i="327"/>
  <c r="Z24" i="327"/>
  <c r="Y24" i="327"/>
  <c r="X24" i="327"/>
  <c r="W24" i="327"/>
  <c r="V24" i="327"/>
  <c r="U24" i="327"/>
  <c r="T24" i="327"/>
  <c r="AX24" i="327" s="1"/>
  <c r="AZ24" i="327" s="1"/>
  <c r="S24" i="327"/>
  <c r="F24" i="327"/>
  <c r="AV70" i="327" s="1"/>
  <c r="AW23" i="327"/>
  <c r="AV23" i="327"/>
  <c r="AU23" i="327"/>
  <c r="AT23" i="327"/>
  <c r="AS23" i="327"/>
  <c r="AR23" i="327"/>
  <c r="AQ23" i="327"/>
  <c r="AP23" i="327"/>
  <c r="AO23" i="327"/>
  <c r="AN23" i="327"/>
  <c r="AM23" i="327"/>
  <c r="AL23" i="327"/>
  <c r="AK23" i="327"/>
  <c r="AJ23" i="327"/>
  <c r="AI23" i="327"/>
  <c r="AH23" i="327"/>
  <c r="AG23" i="327"/>
  <c r="AF23" i="327"/>
  <c r="AE23" i="327"/>
  <c r="AD23" i="327"/>
  <c r="AC23" i="327"/>
  <c r="AB23" i="327"/>
  <c r="AA23" i="327"/>
  <c r="Z23" i="327"/>
  <c r="Y23" i="327"/>
  <c r="X23" i="327"/>
  <c r="W23" i="327"/>
  <c r="V23" i="327"/>
  <c r="U23" i="327"/>
  <c r="T23" i="327"/>
  <c r="AX23" i="327" s="1"/>
  <c r="AZ23" i="327" s="1"/>
  <c r="S23" i="327"/>
  <c r="AV21" i="327"/>
  <c r="AU21" i="327"/>
  <c r="AV20" i="327"/>
  <c r="AU20" i="327"/>
  <c r="AW19" i="327"/>
  <c r="AW20" i="327" s="1"/>
  <c r="AW21" i="327" s="1"/>
  <c r="AV19" i="327"/>
  <c r="AU19" i="327"/>
  <c r="AX17" i="327"/>
  <c r="BC14" i="327"/>
  <c r="AC2" i="327"/>
  <c r="W20" i="327" s="1"/>
  <c r="W21" i="327" s="1"/>
  <c r="AR20" i="327" l="1"/>
  <c r="AR21" i="327" s="1"/>
  <c r="AK20" i="327"/>
  <c r="AK21" i="327" s="1"/>
  <c r="AL20" i="327"/>
  <c r="AL21" i="327" s="1"/>
  <c r="V62" i="327"/>
  <c r="X20" i="327"/>
  <c r="X21" i="327" s="1"/>
  <c r="AF20" i="327"/>
  <c r="AF21" i="327" s="1"/>
  <c r="AN20" i="327"/>
  <c r="AN21" i="327" s="1"/>
  <c r="W62" i="327"/>
  <c r="AE62" i="327"/>
  <c r="AM62" i="327"/>
  <c r="AU62" i="327"/>
  <c r="V63" i="327"/>
  <c r="AD63" i="327"/>
  <c r="AL63" i="327"/>
  <c r="AT63" i="327"/>
  <c r="V67" i="327"/>
  <c r="AD67" i="327"/>
  <c r="AL67" i="327"/>
  <c r="AT67" i="327"/>
  <c r="W68" i="327"/>
  <c r="AE68" i="327"/>
  <c r="AM68" i="327"/>
  <c r="AU68" i="327"/>
  <c r="X69" i="327"/>
  <c r="AF69" i="327"/>
  <c r="AN69" i="327"/>
  <c r="AV69" i="327"/>
  <c r="Y70" i="327"/>
  <c r="AG70" i="327"/>
  <c r="AO70" i="327"/>
  <c r="AW70" i="327"/>
  <c r="AB20" i="327"/>
  <c r="AB21" i="327" s="1"/>
  <c r="AD20" i="327"/>
  <c r="AD21" i="327" s="1"/>
  <c r="AD62" i="327"/>
  <c r="Y20" i="327"/>
  <c r="Y21" i="327" s="1"/>
  <c r="AG20" i="327"/>
  <c r="AG21" i="327" s="1"/>
  <c r="AO20" i="327"/>
  <c r="AO21" i="327" s="1"/>
  <c r="X62" i="327"/>
  <c r="AF62" i="327"/>
  <c r="AN62" i="327"/>
  <c r="AV62" i="327"/>
  <c r="W63" i="327"/>
  <c r="AE63" i="327"/>
  <c r="AM63" i="327"/>
  <c r="AU63" i="327"/>
  <c r="W67" i="327"/>
  <c r="AE67" i="327"/>
  <c r="AM67" i="327"/>
  <c r="AU67" i="327"/>
  <c r="X68" i="327"/>
  <c r="AF68" i="327"/>
  <c r="AN68" i="327"/>
  <c r="AV68" i="327"/>
  <c r="Y69" i="327"/>
  <c r="AG69" i="327"/>
  <c r="AO69" i="327"/>
  <c r="AW69" i="327"/>
  <c r="Z70" i="327"/>
  <c r="AH70" i="327"/>
  <c r="AP70" i="327"/>
  <c r="AS20" i="327"/>
  <c r="AS21" i="327" s="1"/>
  <c r="V20" i="327"/>
  <c r="V21" i="327" s="1"/>
  <c r="AM20" i="327"/>
  <c r="AM21" i="327" s="1"/>
  <c r="Z20" i="327"/>
  <c r="Z21" i="327" s="1"/>
  <c r="AP20" i="327"/>
  <c r="AP21" i="327" s="1"/>
  <c r="Y62" i="327"/>
  <c r="AO62" i="327"/>
  <c r="X63" i="327"/>
  <c r="AF63" i="327"/>
  <c r="AN63" i="327"/>
  <c r="AV63" i="327"/>
  <c r="X67" i="327"/>
  <c r="AF67" i="327"/>
  <c r="AN67" i="327"/>
  <c r="AV67" i="327"/>
  <c r="Y68" i="327"/>
  <c r="AG68" i="327"/>
  <c r="AO68" i="327"/>
  <c r="AW68" i="327"/>
  <c r="Z69" i="327"/>
  <c r="AH69" i="327"/>
  <c r="AP69" i="327"/>
  <c r="S70" i="327"/>
  <c r="AA70" i="327"/>
  <c r="AI70" i="327"/>
  <c r="AQ70" i="327"/>
  <c r="U62" i="327"/>
  <c r="AE20" i="327"/>
  <c r="AE21" i="327" s="1"/>
  <c r="AH20" i="327"/>
  <c r="AH21" i="327" s="1"/>
  <c r="AG62" i="327"/>
  <c r="AW62" i="327"/>
  <c r="S20" i="327"/>
  <c r="S21" i="327" s="1"/>
  <c r="AA20" i="327"/>
  <c r="AA21" i="327" s="1"/>
  <c r="AI20" i="327"/>
  <c r="AI21" i="327" s="1"/>
  <c r="AQ20" i="327"/>
  <c r="AQ21" i="327" s="1"/>
  <c r="Z62" i="327"/>
  <c r="AH62" i="327"/>
  <c r="AP62" i="327"/>
  <c r="AX62" i="327"/>
  <c r="AZ62" i="327" s="1"/>
  <c r="Y63" i="327"/>
  <c r="AG63" i="327"/>
  <c r="AO63" i="327"/>
  <c r="AW63" i="327"/>
  <c r="Y67" i="327"/>
  <c r="AG67" i="327"/>
  <c r="AO67" i="327"/>
  <c r="AW67" i="327"/>
  <c r="Z68" i="327"/>
  <c r="AH68" i="327"/>
  <c r="AP68" i="327"/>
  <c r="S69" i="327"/>
  <c r="AA69" i="327"/>
  <c r="AI69" i="327"/>
  <c r="AQ69" i="327"/>
  <c r="T70" i="327"/>
  <c r="AB70" i="327"/>
  <c r="AJ70" i="327"/>
  <c r="AR70" i="327"/>
  <c r="S62" i="327"/>
  <c r="AA62" i="327"/>
  <c r="AI62" i="327"/>
  <c r="AQ62" i="327"/>
  <c r="Z63" i="327"/>
  <c r="AH63" i="327"/>
  <c r="AP63" i="327"/>
  <c r="AX63" i="327"/>
  <c r="AZ63" i="327" s="1"/>
  <c r="Z67" i="327"/>
  <c r="AH67" i="327"/>
  <c r="AP67" i="327"/>
  <c r="S68" i="327"/>
  <c r="AA68" i="327"/>
  <c r="AI68" i="327"/>
  <c r="AQ68" i="327"/>
  <c r="T69" i="327"/>
  <c r="AB69" i="327"/>
  <c r="AJ69" i="327"/>
  <c r="AR69" i="327"/>
  <c r="U70" i="327"/>
  <c r="AC70" i="327"/>
  <c r="AK70" i="327"/>
  <c r="AS70" i="327"/>
  <c r="AJ20" i="327"/>
  <c r="AJ21" i="327" s="1"/>
  <c r="BB8" i="327"/>
  <c r="AJ62" i="327"/>
  <c r="AR62" i="327"/>
  <c r="S63" i="327"/>
  <c r="AA63" i="327"/>
  <c r="AI63" i="327"/>
  <c r="AQ63" i="327"/>
  <c r="S67" i="327"/>
  <c r="AA67" i="327"/>
  <c r="AI67" i="327"/>
  <c r="AQ67" i="327"/>
  <c r="T68" i="327"/>
  <c r="AB68" i="327"/>
  <c r="AJ68" i="327"/>
  <c r="AR68" i="327"/>
  <c r="U69" i="327"/>
  <c r="AC69" i="327"/>
  <c r="AK69" i="327"/>
  <c r="AS69" i="327"/>
  <c r="V70" i="327"/>
  <c r="AD70" i="327"/>
  <c r="AL70" i="327"/>
  <c r="AT70" i="327"/>
  <c r="AC20" i="327"/>
  <c r="AC21" i="327" s="1"/>
  <c r="AT20" i="327"/>
  <c r="AT21" i="327" s="1"/>
  <c r="AC62" i="327"/>
  <c r="AS62" i="327"/>
  <c r="T63" i="327"/>
  <c r="AB63" i="327"/>
  <c r="AJ63" i="327"/>
  <c r="AR63" i="327"/>
  <c r="T67" i="327"/>
  <c r="AB67" i="327"/>
  <c r="AJ67" i="327"/>
  <c r="AR67" i="327"/>
  <c r="U68" i="327"/>
  <c r="AC68" i="327"/>
  <c r="AK68" i="327"/>
  <c r="AS68" i="327"/>
  <c r="V69" i="327"/>
  <c r="AD69" i="327"/>
  <c r="AL69" i="327"/>
  <c r="AT69" i="327"/>
  <c r="W70" i="327"/>
  <c r="AE70" i="327"/>
  <c r="AM70" i="327"/>
  <c r="AU70" i="327"/>
  <c r="T20" i="327"/>
  <c r="T21" i="327" s="1"/>
  <c r="U20" i="327"/>
  <c r="U21" i="327" s="1"/>
  <c r="AL62" i="327"/>
  <c r="AT62" i="327"/>
  <c r="U63" i="327"/>
  <c r="AC63" i="327"/>
  <c r="AK63" i="327"/>
  <c r="AS63" i="327"/>
  <c r="U67" i="327"/>
  <c r="AC67" i="327"/>
  <c r="AK67" i="327"/>
  <c r="AS67" i="327"/>
  <c r="V68" i="327"/>
  <c r="AD68" i="327"/>
  <c r="AL68" i="327"/>
  <c r="AT68" i="327"/>
  <c r="W69" i="327"/>
  <c r="AE69" i="327"/>
  <c r="AM69" i="327"/>
  <c r="AU69" i="327"/>
  <c r="X70" i="327"/>
  <c r="AF70" i="327"/>
  <c r="AN70" i="327"/>
  <c r="R50" i="326" l="1"/>
  <c r="W45" i="326"/>
  <c r="W44" i="326"/>
  <c r="R44" i="326"/>
  <c r="AE40" i="326"/>
  <c r="AA40" i="326"/>
  <c r="R45" i="326" s="1"/>
  <c r="AB45" i="326" s="1"/>
  <c r="W50" i="326" s="1"/>
  <c r="Y40" i="326"/>
  <c r="V39" i="326"/>
  <c r="T39" i="326"/>
  <c r="V38" i="326"/>
  <c r="T38" i="326"/>
  <c r="J38" i="326"/>
  <c r="H38" i="326"/>
  <c r="F38" i="326"/>
  <c r="V37" i="326"/>
  <c r="T37" i="326"/>
  <c r="L37" i="326"/>
  <c r="L38" i="326" s="1"/>
  <c r="L40" i="326" s="1"/>
  <c r="C45" i="326" s="1"/>
  <c r="V36" i="326"/>
  <c r="V40" i="326" s="1"/>
  <c r="T36" i="326"/>
  <c r="T40" i="326" s="1"/>
  <c r="L36" i="326"/>
  <c r="J35" i="326"/>
  <c r="H35" i="326"/>
  <c r="F35" i="326"/>
  <c r="AU30" i="326"/>
  <c r="AW30" i="326" s="1"/>
  <c r="AW29" i="326"/>
  <c r="AU29" i="326"/>
  <c r="AU28" i="326"/>
  <c r="AW28" i="326" s="1"/>
  <c r="AU27" i="326"/>
  <c r="AW27" i="326" s="1"/>
  <c r="AW26" i="326"/>
  <c r="AU26" i="326"/>
  <c r="AU25" i="326"/>
  <c r="AW25" i="326" s="1"/>
  <c r="AU24" i="326"/>
  <c r="AW24" i="326" s="1"/>
  <c r="AU23" i="326"/>
  <c r="AW23" i="326" s="1"/>
  <c r="AU22" i="326"/>
  <c r="AW22" i="326" s="1"/>
  <c r="AW21" i="326"/>
  <c r="AU21" i="326"/>
  <c r="AU20" i="326"/>
  <c r="AW20" i="326" s="1"/>
  <c r="AU19" i="326"/>
  <c r="AW19" i="326" s="1"/>
  <c r="AW18" i="326"/>
  <c r="AU18" i="326"/>
  <c r="AU17" i="326"/>
  <c r="AW17" i="326" s="1"/>
  <c r="AU16" i="326"/>
  <c r="AW16" i="326" s="1"/>
  <c r="AU15" i="326"/>
  <c r="AW15" i="326" s="1"/>
  <c r="AU14" i="326"/>
  <c r="AW14" i="326" s="1"/>
  <c r="B14" i="326"/>
  <c r="B15" i="326" s="1"/>
  <c r="B16" i="326" s="1"/>
  <c r="B17" i="326" s="1"/>
  <c r="B18" i="326" s="1"/>
  <c r="B19" i="326" s="1"/>
  <c r="B20" i="326" s="1"/>
  <c r="B21" i="326" s="1"/>
  <c r="B22" i="326" s="1"/>
  <c r="B23" i="326" s="1"/>
  <c r="B24" i="326" s="1"/>
  <c r="B25" i="326" s="1"/>
  <c r="B26" i="326" s="1"/>
  <c r="B27" i="326" s="1"/>
  <c r="B28" i="326" s="1"/>
  <c r="B29" i="326" s="1"/>
  <c r="B30" i="326" s="1"/>
  <c r="AW13" i="326"/>
  <c r="AU13" i="326"/>
  <c r="AR12" i="326"/>
  <c r="AQ12" i="326"/>
  <c r="AP12" i="326"/>
  <c r="AO12" i="326"/>
  <c r="AN12" i="326"/>
  <c r="AI12" i="326"/>
  <c r="AH12" i="326"/>
  <c r="AG12" i="326"/>
  <c r="AF12" i="326"/>
  <c r="AA12" i="326"/>
  <c r="Z12" i="326"/>
  <c r="Y12" i="326"/>
  <c r="X12" i="326"/>
  <c r="S12" i="326"/>
  <c r="R12" i="326"/>
  <c r="Q12" i="326"/>
  <c r="P12" i="326"/>
  <c r="AR11" i="326"/>
  <c r="AQ11" i="326"/>
  <c r="AP11" i="326"/>
  <c r="AO11" i="326"/>
  <c r="AN11" i="326"/>
  <c r="AM11" i="326"/>
  <c r="AM12" i="326" s="1"/>
  <c r="AI11" i="326"/>
  <c r="AH11" i="326"/>
  <c r="AG11" i="326"/>
  <c r="AF11" i="326"/>
  <c r="AE11" i="326"/>
  <c r="AE12" i="326" s="1"/>
  <c r="AA11" i="326"/>
  <c r="Z11" i="326"/>
  <c r="Y11" i="326"/>
  <c r="X11" i="326"/>
  <c r="W11" i="326"/>
  <c r="W12" i="326" s="1"/>
  <c r="S11" i="326"/>
  <c r="R11" i="326"/>
  <c r="Q11" i="326"/>
  <c r="P11" i="326"/>
  <c r="AT10" i="326"/>
  <c r="AT11" i="326" s="1"/>
  <c r="AT12" i="326" s="1"/>
  <c r="AS10" i="326"/>
  <c r="AS11" i="326" s="1"/>
  <c r="AS12" i="326" s="1"/>
  <c r="AR10" i="326"/>
  <c r="AP10" i="326"/>
  <c r="AO10" i="326"/>
  <c r="AN10" i="326"/>
  <c r="AM10" i="326"/>
  <c r="AL10" i="326"/>
  <c r="AH10" i="326"/>
  <c r="AG10" i="326"/>
  <c r="AF10" i="326"/>
  <c r="AE10" i="326"/>
  <c r="AD10" i="326"/>
  <c r="Z10" i="326"/>
  <c r="Y10" i="326"/>
  <c r="X10" i="326"/>
  <c r="W10" i="326"/>
  <c r="V10" i="326"/>
  <c r="R10" i="326"/>
  <c r="Q10" i="326"/>
  <c r="P10" i="326"/>
  <c r="AU8" i="326"/>
  <c r="AZ6" i="326"/>
  <c r="X2" i="326"/>
  <c r="AL11" i="326" s="1"/>
  <c r="AL12" i="326" s="1"/>
  <c r="L45" i="326" l="1"/>
  <c r="I45" i="326"/>
  <c r="AB50" i="326"/>
  <c r="S10" i="326"/>
  <c r="AA10" i="326"/>
  <c r="AI10" i="326"/>
  <c r="AQ10" i="326"/>
  <c r="T11" i="326"/>
  <c r="T12" i="326" s="1"/>
  <c r="AB11" i="326"/>
  <c r="AB12" i="326" s="1"/>
  <c r="AJ11" i="326"/>
  <c r="AJ12" i="326" s="1"/>
  <c r="T10" i="326"/>
  <c r="AB10" i="326"/>
  <c r="AJ10" i="326"/>
  <c r="U11" i="326"/>
  <c r="U12" i="326" s="1"/>
  <c r="AC11" i="326"/>
  <c r="AC12" i="326" s="1"/>
  <c r="AK11" i="326"/>
  <c r="AK12" i="326" s="1"/>
  <c r="U10" i="326"/>
  <c r="AC10" i="326"/>
  <c r="AK10" i="326"/>
  <c r="V11" i="326"/>
  <c r="V12" i="326" s="1"/>
  <c r="AD11" i="326"/>
  <c r="AD12" i="326" s="1"/>
</calcChain>
</file>

<file path=xl/sharedStrings.xml><?xml version="1.0" encoding="utf-8"?>
<sst xmlns="http://schemas.openxmlformats.org/spreadsheetml/2006/main" count="1267" uniqueCount="431">
  <si>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</si>
  <si>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</si>
  <si>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</si>
  <si>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</si>
  <si>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</si>
  <si>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</si>
  <si>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</si>
  <si>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</si>
  <si>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</si>
  <si>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</si>
  <si>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</si>
  <si>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</si>
  <si>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</si>
  <si>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</si>
  <si>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</si>
  <si>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</si>
  <si>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</si>
  <si>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</si>
  <si>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</si>
  <si>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</si>
  <si>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</si>
  <si>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</si>
  <si>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</si>
  <si>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</si>
  <si>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</si>
  <si>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</si>
  <si>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</si>
  <si>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</si>
  <si>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</si>
  <si>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</si>
  <si>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</si>
  <si>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</si>
  <si>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</si>
  <si>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</si>
  <si>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</si>
  <si>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</si>
  <si>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</si>
  <si>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</si>
  <si>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</si>
  <si>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</si>
  <si>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</si>
  <si>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</si>
  <si>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</si>
  <si>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</si>
  <si>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</si>
  <si>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</si>
  <si>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</si>
  <si>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</si>
  <si>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</si>
  <si>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</si>
  <si>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</si>
  <si>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</si>
  <si>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</si>
  <si>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</si>
  <si>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</si>
  <si>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</si>
  <si>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</si>
  <si>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</si>
  <si>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</si>
  <si>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</si>
  <si>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</si>
  <si>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</si>
  <si>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</si>
  <si>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</si>
  <si>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</si>
  <si>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</si>
  <si>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</si>
  <si>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</si>
  <si>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</si>
  <si>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</si>
  <si>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</si>
  <si>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</si>
  <si>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</si>
  <si>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</si>
  <si>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</si>
  <si>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</si>
  <si>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</si>
  <si>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</si>
  <si>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</si>
  <si>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</si>
  <si>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</si>
  <si>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</si>
  <si>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</si>
  <si>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</si>
  <si>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</si>
  <si>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</si>
  <si>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</si>
  <si>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</si>
  <si>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</si>
  <si>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</si>
  <si>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</si>
  <si>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</si>
  <si>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</si>
  <si>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</si>
  <si>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</si>
  <si>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</si>
  <si>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</si>
  <si>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</si>
  <si>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</si>
  <si>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</si>
  <si>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</si>
  <si>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</si>
  <si>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</si>
  <si>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</si>
  <si>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</si>
  <si>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</si>
  <si>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</si>
  <si>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</si>
  <si>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</si>
  <si>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</si>
  <si>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</si>
  <si>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</si>
  <si>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</si>
  <si>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</si>
  <si>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</si>
  <si>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</si>
  <si>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</si>
  <si>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</si>
  <si>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</si>
  <si>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</si>
  <si>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</si>
  <si>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</si>
  <si>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</si>
  <si>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</si>
  <si>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</si>
  <si>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</si>
  <si>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</si>
  <si>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</si>
  <si>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</si>
  <si>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</si>
  <si>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</si>
  <si>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</si>
  <si>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</si>
  <si>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</si>
  <si>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</si>
  <si>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</si>
  <si>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</si>
  <si>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</si>
  <si>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</si>
  <si>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</si>
  <si>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</si>
  <si>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</si>
  <si>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</si>
  <si>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</si>
  <si>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</si>
  <si>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</si>
  <si>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</si>
  <si>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</si>
  <si>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</si>
  <si>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</si>
  <si>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</si>
  <si>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</si>
  <si>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</si>
  <si>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</si>
  <si>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</si>
  <si>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</si>
  <si>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</si>
  <si>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</si>
  <si>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</si>
  <si>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</si>
  <si>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</si>
  <si>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</si>
  <si>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</si>
  <si>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</si>
  <si>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</si>
  <si>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</si>
  <si>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</si>
  <si>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</si>
  <si>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</si>
  <si>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</si>
  <si>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</si>
  <si>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</si>
  <si>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</si>
  <si>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</si>
  <si>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</si>
  <si>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</si>
  <si>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</si>
  <si>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</si>
  <si>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</si>
  <si>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</si>
  <si>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</si>
  <si>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</si>
  <si>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</si>
  <si>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</si>
  <si>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</si>
  <si>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</si>
  <si>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</si>
  <si>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</si>
  <si>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</si>
  <si>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</si>
  <si>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</si>
  <si>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</si>
  <si>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</si>
  <si>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</si>
  <si>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</si>
  <si>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</si>
  <si>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</si>
  <si>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</si>
  <si>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</si>
  <si>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</si>
  <si>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</si>
  <si>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</si>
  <si>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現にサービスを
受けている者に対する措置</t>
    <rPh sb="0" eb="1">
      <t>ゲン</t>
    </rPh>
    <rPh sb="8" eb="9">
      <t>ウ</t>
    </rPh>
    <rPh sb="13" eb="14">
      <t>モノ</t>
    </rPh>
    <rPh sb="15" eb="16">
      <t>タイ</t>
    </rPh>
    <rPh sb="18" eb="20">
      <t>ソチ</t>
    </rPh>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</si>
  <si>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</si>
  <si>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</si>
  <si>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</si>
  <si>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</si>
  <si>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</si>
  <si>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</si>
  <si>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</si>
  <si>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</si>
  <si>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</si>
  <si>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</si>
  <si>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</si>
  <si>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</si>
  <si>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</si>
  <si>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</si>
  <si>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</si>
  <si>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様式第三号（一）</t>
    <phoneticPr fontId="7"/>
  </si>
  <si>
    <t>白山市長殿</t>
    <rPh sb="0" eb="2">
      <t>ハクサン</t>
    </rPh>
    <rPh sb="2" eb="3">
      <t>シ</t>
    </rPh>
    <rPh sb="3" eb="4">
      <t>オサ</t>
    </rPh>
    <rPh sb="4" eb="5">
      <t>ドノ</t>
    </rPh>
    <phoneticPr fontId="7"/>
  </si>
  <si>
    <t>　「サービスの種類」に該当する付表と必要書類を添付してください。
　「変更があった事項」の「変更の内容」は、変更前と変更後の内容が具体的に分かるように記入してください。
　</t>
    <phoneticPr fontId="7"/>
  </si>
  <si>
    <t>様式第三号（二）</t>
    <phoneticPr fontId="7"/>
  </si>
  <si>
    <t>様式第三号（三）</t>
    <phoneticPr fontId="7"/>
  </si>
  <si>
    <t>様式第三号（四）</t>
    <phoneticPr fontId="7"/>
  </si>
  <si>
    <t>様式第三号（五）</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</si>
  <si>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</si>
  <si>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 xml:space="preserve">１
２
３
</t>
    <phoneticPr fontId="7"/>
  </si>
  <si>
    <t>（標準様式１）</t>
    <rPh sb="1" eb="3">
      <t>ヒョウジュン</t>
    </rPh>
    <rPh sb="3" eb="5">
      <t>ヨウシキ</t>
    </rPh>
    <phoneticPr fontId="7"/>
  </si>
  <si>
    <t>従業者の勤務の体制及び勤務形態一覧表</t>
    <phoneticPr fontId="60"/>
  </si>
  <si>
    <t>サービス種別</t>
    <rPh sb="4" eb="6">
      <t>シュベツ</t>
    </rPh>
    <phoneticPr fontId="60"/>
  </si>
  <si>
    <t>(</t>
    <phoneticPr fontId="60"/>
  </si>
  <si>
    <t>介護予防訪問介護相当サービス</t>
    <rPh sb="0" eb="2">
      <t>カイゴ</t>
    </rPh>
    <rPh sb="2" eb="4">
      <t>ヨボウ</t>
    </rPh>
    <rPh sb="4" eb="6">
      <t>ホウモン</t>
    </rPh>
    <rPh sb="6" eb="8">
      <t>カイゴ</t>
    </rPh>
    <rPh sb="8" eb="10">
      <t>ソウトウ</t>
    </rPh>
    <phoneticPr fontId="60"/>
  </si>
  <si>
    <t>）</t>
    <phoneticPr fontId="60"/>
  </si>
  <si>
    <t>令和</t>
    <rPh sb="0" eb="2">
      <t>レイワ</t>
    </rPh>
    <phoneticPr fontId="60"/>
  </si>
  <si>
    <t>)</t>
    <phoneticPr fontId="60"/>
  </si>
  <si>
    <t>年</t>
    <rPh sb="0" eb="1">
      <t>ネン</t>
    </rPh>
    <phoneticPr fontId="60"/>
  </si>
  <si>
    <t>月</t>
    <rPh sb="0" eb="1">
      <t>ゲツ</t>
    </rPh>
    <phoneticPr fontId="60"/>
  </si>
  <si>
    <t>事業所名</t>
    <rPh sb="0" eb="3">
      <t>ジギョウショ</t>
    </rPh>
    <rPh sb="3" eb="4">
      <t>メイ</t>
    </rPh>
    <phoneticPr fontId="60"/>
  </si>
  <si>
    <t>(1)</t>
    <phoneticPr fontId="60"/>
  </si>
  <si>
    <t>４週</t>
  </si>
  <si>
    <t>(2)</t>
    <phoneticPr fontId="6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</si>
  <si>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</si>
  <si>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0"/>
  </si>
  <si>
    <t>時間/週</t>
    <rPh sb="0" eb="2">
      <t>ジカン</t>
    </rPh>
    <rPh sb="3" eb="4">
      <t>シュウ</t>
    </rPh>
    <phoneticPr fontId="60"/>
  </si>
  <si>
    <t>時間/月</t>
    <rPh sb="0" eb="2">
      <t>ジカン</t>
    </rPh>
    <rPh sb="3" eb="4">
      <t>ツキ</t>
    </rPh>
    <phoneticPr fontId="60"/>
  </si>
  <si>
    <t>当月の日数</t>
    <rPh sb="0" eb="2">
      <t>トウゲツ</t>
    </rPh>
    <rPh sb="3" eb="5">
      <t>ニッスウ</t>
    </rPh>
    <phoneticPr fontId="60"/>
  </si>
  <si>
    <t>日</t>
    <rPh sb="0" eb="1">
      <t>ニチ</t>
    </rPh>
    <phoneticPr fontId="60"/>
  </si>
  <si>
    <t>No</t>
    <phoneticPr fontId="60"/>
  </si>
  <si>
    <t>(4) 
職種</t>
    <phoneticPr fontId="7"/>
  </si>
  <si>
    <t>(5)
勤務
形態</t>
    <phoneticPr fontId="7"/>
  </si>
  <si>
    <t>(6)
資格</t>
    <rPh sb="4" eb="6">
      <t>シカク</t>
    </rPh>
    <phoneticPr fontId="60"/>
  </si>
  <si>
    <t>(7) 氏　名</t>
    <phoneticPr fontId="7"/>
  </si>
  <si>
    <t>(8)</t>
    <phoneticPr fontId="60"/>
  </si>
  <si>
    <r>
      <t xml:space="preserve">(10)
</t>
    </r>
    <r>
      <rPr>
        <sz val="11"/>
        <rFont val="HGSｺﾞｼｯｸM"/>
        <family val="3"/>
        <charset val="128"/>
      </rPr>
      <t>週平均
勤務時間数</t>
    </r>
    <rPh sb="6" eb="8">
      <t>ヘイキン</t>
    </rPh>
    <rPh sb="9" eb="11">
      <t>キンム</t>
    </rPh>
    <rPh sb="11" eb="13">
      <t>ジカン</t>
    </rPh>
    <rPh sb="13" eb="14">
      <t>スウ</t>
    </rPh>
    <phoneticPr fontId="7"/>
  </si>
  <si>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7"/>
  </si>
  <si>
    <t>1週目</t>
    <rPh sb="1" eb="2">
      <t>シュウ</t>
    </rPh>
    <rPh sb="2" eb="3">
      <t>メ</t>
    </rPh>
    <phoneticPr fontId="60"/>
  </si>
  <si>
    <t>2週目</t>
    <rPh sb="1" eb="2">
      <t>シュウ</t>
    </rPh>
    <rPh sb="2" eb="3">
      <t>メ</t>
    </rPh>
    <phoneticPr fontId="60"/>
  </si>
  <si>
    <t>3週目</t>
    <rPh sb="1" eb="2">
      <t>シュウ</t>
    </rPh>
    <rPh sb="2" eb="3">
      <t>メ</t>
    </rPh>
    <phoneticPr fontId="60"/>
  </si>
  <si>
    <t>4週目</t>
    <rPh sb="1" eb="2">
      <t>シュウ</t>
    </rPh>
    <rPh sb="2" eb="3">
      <t>メ</t>
    </rPh>
    <phoneticPr fontId="60"/>
  </si>
  <si>
    <t>5週目</t>
    <rPh sb="1" eb="2">
      <t>シュウ</t>
    </rPh>
    <rPh sb="2" eb="3">
      <t>メ</t>
    </rPh>
    <phoneticPr fontId="60"/>
  </si>
  <si>
    <t>※介護予防訪問介護相当サービスの場合</t>
    <rPh sb="16" eb="18">
      <t>バアイ</t>
    </rPh>
    <phoneticPr fontId="60"/>
  </si>
  <si>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60"/>
  </si>
  <si>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60"/>
  </si>
  <si>
    <t>（勤務形態の記号）</t>
    <rPh sb="1" eb="3">
      <t>キンム</t>
    </rPh>
    <rPh sb="3" eb="5">
      <t>ケイタイ</t>
    </rPh>
    <rPh sb="6" eb="8">
      <t>キゴウ</t>
    </rPh>
    <phoneticPr fontId="60"/>
  </si>
  <si>
    <t>(新規申請の場合は推定数）</t>
    <rPh sb="1" eb="3">
      <t>シンキ</t>
    </rPh>
    <rPh sb="3" eb="5">
      <t>シンセイ</t>
    </rPh>
    <rPh sb="6" eb="8">
      <t>バアイ</t>
    </rPh>
    <rPh sb="9" eb="12">
      <t>スイテイスウ</t>
    </rPh>
    <phoneticPr fontId="60"/>
  </si>
  <si>
    <t>（人）</t>
    <rPh sb="1" eb="2">
      <t>ニン</t>
    </rPh>
    <phoneticPr fontId="60"/>
  </si>
  <si>
    <t>勤務形態</t>
    <rPh sb="0" eb="2">
      <t>キンム</t>
    </rPh>
    <rPh sb="2" eb="4">
      <t>ケイタイ</t>
    </rPh>
    <phoneticPr fontId="60"/>
  </si>
  <si>
    <t>勤務時間数合計</t>
    <rPh sb="0" eb="2">
      <t>キンム</t>
    </rPh>
    <rPh sb="2" eb="5">
      <t>ジカンスウ</t>
    </rPh>
    <rPh sb="5" eb="7">
      <t>ゴウケイ</t>
    </rPh>
    <phoneticPr fontId="60"/>
  </si>
  <si>
    <t>常勤換算の対象時間数</t>
    <rPh sb="0" eb="2">
      <t>ジョウキン</t>
    </rPh>
    <rPh sb="2" eb="4">
      <t>カンサン</t>
    </rPh>
    <rPh sb="5" eb="7">
      <t>タイショウ</t>
    </rPh>
    <rPh sb="7" eb="9">
      <t>ジカン</t>
    </rPh>
    <rPh sb="9" eb="10">
      <t>スウ</t>
    </rPh>
    <phoneticPr fontId="60"/>
  </si>
  <si>
    <t>常勤換算方法対象外の</t>
    <rPh sb="0" eb="2">
      <t>ジョウキン</t>
    </rPh>
    <rPh sb="2" eb="4">
      <t>カンサン</t>
    </rPh>
    <rPh sb="4" eb="6">
      <t>ホウホウ</t>
    </rPh>
    <rPh sb="6" eb="9">
      <t>タイショウガイ</t>
    </rPh>
    <phoneticPr fontId="60"/>
  </si>
  <si>
    <t>記号</t>
    <rPh sb="0" eb="2">
      <t>キゴウ</t>
    </rPh>
    <phoneticPr fontId="60"/>
  </si>
  <si>
    <t>区分</t>
    <rPh sb="0" eb="2">
      <t>クブン</t>
    </rPh>
    <phoneticPr fontId="60"/>
  </si>
  <si>
    <t>合計</t>
    <rPh sb="0" eb="2">
      <t>ゴウケイ</t>
    </rPh>
    <phoneticPr fontId="60"/>
  </si>
  <si>
    <t>当月合計</t>
    <rPh sb="0" eb="2">
      <t>トウゲツ</t>
    </rPh>
    <rPh sb="2" eb="4">
      <t>ゴウケイ</t>
    </rPh>
    <phoneticPr fontId="60"/>
  </si>
  <si>
    <t>週平均</t>
    <rPh sb="0" eb="3">
      <t>シュウヘイキン</t>
    </rPh>
    <phoneticPr fontId="60"/>
  </si>
  <si>
    <t>常勤の従業者の人数</t>
    <rPh sb="0" eb="2">
      <t>ジョウキン</t>
    </rPh>
    <rPh sb="3" eb="6">
      <t>ジュウギョウシャ</t>
    </rPh>
    <rPh sb="7" eb="9">
      <t>ニンズウ</t>
    </rPh>
    <phoneticPr fontId="60"/>
  </si>
  <si>
    <t>A</t>
    <phoneticPr fontId="60"/>
  </si>
  <si>
    <t>常勤で専従</t>
    <rPh sb="0" eb="2">
      <t>ジョウキン</t>
    </rPh>
    <rPh sb="3" eb="5">
      <t>センジュウ</t>
    </rPh>
    <phoneticPr fontId="60"/>
  </si>
  <si>
    <t>要介護者</t>
    <rPh sb="0" eb="1">
      <t>ヨウ</t>
    </rPh>
    <rPh sb="1" eb="3">
      <t>カイゴ</t>
    </rPh>
    <rPh sb="3" eb="4">
      <t>シャ</t>
    </rPh>
    <phoneticPr fontId="60"/>
  </si>
  <si>
    <t>B</t>
    <phoneticPr fontId="60"/>
  </si>
  <si>
    <t>常勤で兼務</t>
    <rPh sb="0" eb="2">
      <t>ジョウキン</t>
    </rPh>
    <rPh sb="3" eb="5">
      <t>ケンム</t>
    </rPh>
    <phoneticPr fontId="60"/>
  </si>
  <si>
    <t>要支援者等</t>
    <rPh sb="0" eb="3">
      <t>ヨウシエン</t>
    </rPh>
    <rPh sb="3" eb="4">
      <t>シャ</t>
    </rPh>
    <rPh sb="4" eb="5">
      <t>トウ</t>
    </rPh>
    <phoneticPr fontId="60"/>
  </si>
  <si>
    <t>C</t>
    <phoneticPr fontId="60"/>
  </si>
  <si>
    <t>非常勤で専従</t>
    <rPh sb="0" eb="3">
      <t>ヒジョウキン</t>
    </rPh>
    <rPh sb="4" eb="6">
      <t>センジュウ</t>
    </rPh>
    <phoneticPr fontId="60"/>
  </si>
  <si>
    <t>-</t>
    <phoneticPr fontId="60"/>
  </si>
  <si>
    <t>D</t>
    <phoneticPr fontId="60"/>
  </si>
  <si>
    <t>非常勤で兼務</t>
    <rPh sb="0" eb="3">
      <t>ヒジョウキン</t>
    </rPh>
    <rPh sb="4" eb="6">
      <t>ケンム</t>
    </rPh>
    <phoneticPr fontId="60"/>
  </si>
  <si>
    <t>（平均利用者数）</t>
    <rPh sb="1" eb="3">
      <t>ヘイキン</t>
    </rPh>
    <rPh sb="3" eb="6">
      <t>リヨウシャ</t>
    </rPh>
    <rPh sb="6" eb="7">
      <t>スウ</t>
    </rPh>
    <phoneticPr fontId="60"/>
  </si>
  <si>
    <t>■ 常勤換算方法による人数</t>
    <rPh sb="2" eb="4">
      <t>ジョウキン</t>
    </rPh>
    <rPh sb="4" eb="6">
      <t>カンサン</t>
    </rPh>
    <rPh sb="6" eb="8">
      <t>ホウホウ</t>
    </rPh>
    <rPh sb="11" eb="13">
      <t>ニンズウ</t>
    </rPh>
    <phoneticPr fontId="60"/>
  </si>
  <si>
    <t>基準：</t>
    <rPh sb="0" eb="2">
      <t>キジュン</t>
    </rPh>
    <phoneticPr fontId="60"/>
  </si>
  <si>
    <t>週</t>
  </si>
  <si>
    <t>サービス提供責任者</t>
    <phoneticPr fontId="60"/>
  </si>
  <si>
    <t>常勤換算の</t>
    <rPh sb="0" eb="2">
      <t>ジョウキン</t>
    </rPh>
    <rPh sb="2" eb="4">
      <t>カンサン</t>
    </rPh>
    <phoneticPr fontId="60"/>
  </si>
  <si>
    <t>常勤の従業者が</t>
    <rPh sb="0" eb="2">
      <t>ジョウキン</t>
    </rPh>
    <rPh sb="3" eb="6">
      <t>ジュウギョウシャ</t>
    </rPh>
    <phoneticPr fontId="60"/>
  </si>
  <si>
    <t>平均利用者数</t>
    <rPh sb="0" eb="2">
      <t>ヘイキン</t>
    </rPh>
    <rPh sb="2" eb="5">
      <t>リヨウシャ</t>
    </rPh>
    <rPh sb="5" eb="6">
      <t>スウ</t>
    </rPh>
    <phoneticPr fontId="60"/>
  </si>
  <si>
    <t>（※）</t>
    <phoneticPr fontId="60"/>
  </si>
  <si>
    <t>の必要配置人数</t>
    <rPh sb="1" eb="3">
      <t>ヒツヨウ</t>
    </rPh>
    <rPh sb="3" eb="5">
      <t>ハイチ</t>
    </rPh>
    <rPh sb="5" eb="7">
      <t>ニンズウ</t>
    </rPh>
    <phoneticPr fontId="60"/>
  </si>
  <si>
    <t>常勤換算後の人数</t>
    <rPh sb="0" eb="2">
      <t>ジョウキン</t>
    </rPh>
    <rPh sb="2" eb="4">
      <t>カンサン</t>
    </rPh>
    <rPh sb="4" eb="5">
      <t>ゴ</t>
    </rPh>
    <rPh sb="6" eb="8">
      <t>ニンズウ</t>
    </rPh>
    <phoneticPr fontId="60"/>
  </si>
  <si>
    <t>÷</t>
    <phoneticPr fontId="60"/>
  </si>
  <si>
    <t>＝</t>
    <phoneticPr fontId="60"/>
  </si>
  <si>
    <t>⇒</t>
    <phoneticPr fontId="60"/>
  </si>
  <si>
    <t>（小数点第1位に切り上げ）</t>
    <rPh sb="1" eb="4">
      <t>ショウスウテン</t>
    </rPh>
    <rPh sb="4" eb="5">
      <t>ダイ</t>
    </rPh>
    <rPh sb="6" eb="7">
      <t>イ</t>
    </rPh>
    <rPh sb="8" eb="9">
      <t>キ</t>
    </rPh>
    <rPh sb="10" eb="11">
      <t>ア</t>
    </rPh>
    <phoneticPr fontId="60"/>
  </si>
  <si>
    <t>（小数点第2位以下切り捨て）</t>
    <rPh sb="1" eb="4">
      <t>ショウスウテン</t>
    </rPh>
    <rPh sb="4" eb="5">
      <t>ダイ</t>
    </rPh>
    <rPh sb="6" eb="7">
      <t>イ</t>
    </rPh>
    <rPh sb="7" eb="9">
      <t>イカ</t>
    </rPh>
    <rPh sb="9" eb="10">
      <t>キ</t>
    </rPh>
    <rPh sb="11" eb="12">
      <t>ス</t>
    </rPh>
    <phoneticPr fontId="60"/>
  </si>
  <si>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60"/>
  </si>
  <si>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60"/>
  </si>
  <si>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</si>
  <si>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60"/>
  </si>
  <si>
    <t>常勤の従業者の人数</t>
  </si>
  <si>
    <t>常勤換算方法による人数</t>
    <rPh sb="0" eb="2">
      <t>ジョウキン</t>
    </rPh>
    <rPh sb="2" eb="4">
      <t>カンサン</t>
    </rPh>
    <rPh sb="4" eb="6">
      <t>ホウホウ</t>
    </rPh>
    <rPh sb="9" eb="11">
      <t>ニンズウ</t>
    </rPh>
    <phoneticPr fontId="60"/>
  </si>
  <si>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60"/>
  </si>
  <si>
    <t>＋</t>
    <phoneticPr fontId="60"/>
  </si>
  <si>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60"/>
  </si>
  <si>
    <t>従業者の勤務の体制及び勤務形態一覧表　</t>
  </si>
  <si>
    <t>サービス種別（</t>
    <rPh sb="4" eb="6">
      <t>シュベツ</t>
    </rPh>
    <phoneticPr fontId="60"/>
  </si>
  <si>
    <t>介護予防通所介護相当サービス</t>
    <rPh sb="0" eb="2">
      <t>カイゴ</t>
    </rPh>
    <rPh sb="2" eb="4">
      <t>ヨボウ</t>
    </rPh>
    <rPh sb="4" eb="6">
      <t>ツウショ</t>
    </rPh>
    <rPh sb="6" eb="8">
      <t>カイゴ</t>
    </rPh>
    <rPh sb="8" eb="10">
      <t>ソウトウ</t>
    </rPh>
    <phoneticPr fontId="60"/>
  </si>
  <si>
    <t>事業所名（</t>
    <rPh sb="0" eb="3">
      <t>ジギョウショ</t>
    </rPh>
    <rPh sb="3" eb="4">
      <t>メイ</t>
    </rPh>
    <phoneticPr fontId="60"/>
  </si>
  <si>
    <t>(4) 事業所全体のサービス提供単位数</t>
    <phoneticPr fontId="60"/>
  </si>
  <si>
    <t>単位</t>
    <rPh sb="0" eb="2">
      <t>タンイ</t>
    </rPh>
    <phoneticPr fontId="60"/>
  </si>
  <si>
    <t>単位目</t>
    <rPh sb="0" eb="2">
      <t>タンイ</t>
    </rPh>
    <rPh sb="2" eb="3">
      <t>メ</t>
    </rPh>
    <phoneticPr fontId="60"/>
  </si>
  <si>
    <t xml:space="preserve">(5) 当該サービス提供単位のサービス提供時間 </t>
    <rPh sb="4" eb="6">
      <t>トウガイ</t>
    </rPh>
    <rPh sb="10" eb="12">
      <t>テイキョウ</t>
    </rPh>
    <rPh sb="12" eb="14">
      <t>タンイ</t>
    </rPh>
    <rPh sb="19" eb="21">
      <t>テイキョウ</t>
    </rPh>
    <rPh sb="21" eb="23">
      <t>ジカン</t>
    </rPh>
    <phoneticPr fontId="60"/>
  </si>
  <si>
    <t>～</t>
    <phoneticPr fontId="60"/>
  </si>
  <si>
    <t>（計</t>
    <rPh sb="1" eb="2">
      <t>ケイ</t>
    </rPh>
    <phoneticPr fontId="60"/>
  </si>
  <si>
    <t>時間）</t>
    <rPh sb="0" eb="2">
      <t>ジカン</t>
    </rPh>
    <phoneticPr fontId="60"/>
  </si>
  <si>
    <t>(6) 
職種</t>
    <phoneticPr fontId="7"/>
  </si>
  <si>
    <t>(7)
勤務
形態</t>
    <phoneticPr fontId="7"/>
  </si>
  <si>
    <t>(8)
資格</t>
    <rPh sb="4" eb="6">
      <t>シカク</t>
    </rPh>
    <phoneticPr fontId="60"/>
  </si>
  <si>
    <t>(9) 氏　名</t>
    <phoneticPr fontId="7"/>
  </si>
  <si>
    <t>(10)</t>
    <phoneticPr fontId="60"/>
  </si>
  <si>
    <t>(12)
週平均
勤務時間
数</t>
    <phoneticPr fontId="60"/>
  </si>
  <si>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7"/>
  </si>
  <si>
    <t>シフト記号</t>
    <phoneticPr fontId="60"/>
  </si>
  <si>
    <t>勤務時間数</t>
    <rPh sb="0" eb="2">
      <t>キンム</t>
    </rPh>
    <rPh sb="2" eb="4">
      <t>ジカン</t>
    </rPh>
    <rPh sb="4" eb="5">
      <t>スウ</t>
    </rPh>
    <phoneticPr fontId="60"/>
  </si>
  <si>
    <t>サービス提供時間内
の勤務時間数</t>
    <rPh sb="4" eb="6">
      <t>テイキョウ</t>
    </rPh>
    <rPh sb="6" eb="9">
      <t>ジカンナイ</t>
    </rPh>
    <rPh sb="11" eb="13">
      <t>キンム</t>
    </rPh>
    <rPh sb="13" eb="15">
      <t>ジカン</t>
    </rPh>
    <rPh sb="15" eb="16">
      <t>スウ</t>
    </rPh>
    <phoneticPr fontId="60"/>
  </si>
  <si>
    <t>(14) サービス提供時間内の勤務延時間数（生活相談員）</t>
    <rPh sb="9" eb="11">
      <t>テイキョウ</t>
    </rPh>
    <rPh sb="11" eb="13">
      <t>ジカン</t>
    </rPh>
    <rPh sb="13" eb="14">
      <t>ナイ</t>
    </rPh>
    <phoneticPr fontId="60"/>
  </si>
  <si>
    <t>(15) サービス提供時間内の勤務延時間数（介護職員）</t>
    <rPh sb="9" eb="11">
      <t>テイキョウ</t>
    </rPh>
    <rPh sb="11" eb="13">
      <t>ジカン</t>
    </rPh>
    <rPh sb="13" eb="14">
      <t>ナイ</t>
    </rPh>
    <phoneticPr fontId="60"/>
  </si>
  <si>
    <t>(16) 利用者数　　　</t>
  </si>
  <si>
    <t>(17) サービス提供時間（平均提供時間）</t>
    <rPh sb="9" eb="11">
      <t>テイキョウ</t>
    </rPh>
    <rPh sb="11" eb="13">
      <t>ジカン</t>
    </rPh>
    <rPh sb="14" eb="16">
      <t>ヘイキン</t>
    </rPh>
    <rPh sb="16" eb="18">
      <t>テイキョウ</t>
    </rPh>
    <rPh sb="18" eb="20">
      <t>ジカン</t>
    </rPh>
    <phoneticPr fontId="60"/>
  </si>
  <si>
    <t>(18) 確保すべき介護職員の勤務時間数　　　</t>
    <rPh sb="5" eb="7">
      <t>カクホ</t>
    </rPh>
    <rPh sb="10" eb="12">
      <t>カイゴ</t>
    </rPh>
    <rPh sb="12" eb="14">
      <t>ショクイン</t>
    </rPh>
    <rPh sb="15" eb="17">
      <t>キンム</t>
    </rPh>
    <rPh sb="17" eb="20">
      <t>ジカンスウ</t>
    </rPh>
    <phoneticPr fontId="60"/>
  </si>
  <si>
    <t>（参考）
(19) 1日の職種別人員内訳</t>
    <rPh sb="1" eb="3">
      <t>サンコウ</t>
    </rPh>
    <rPh sb="11" eb="12">
      <t>ニチ</t>
    </rPh>
    <rPh sb="13" eb="16">
      <t>ショクシュベツ</t>
    </rPh>
    <rPh sb="16" eb="17">
      <t>ニン</t>
    </rPh>
    <rPh sb="17" eb="18">
      <t>イン</t>
    </rPh>
    <rPh sb="18" eb="19">
      <t>ウチ</t>
    </rPh>
    <rPh sb="19" eb="20">
      <t>ヤク</t>
    </rPh>
    <phoneticPr fontId="60"/>
  </si>
  <si>
    <t>生活相談員</t>
    <rPh sb="0" eb="2">
      <t>セイカツ</t>
    </rPh>
    <rPh sb="2" eb="5">
      <t>ソウダンイン</t>
    </rPh>
    <phoneticPr fontId="60"/>
  </si>
  <si>
    <t>看護職員</t>
    <rPh sb="0" eb="2">
      <t>カンゴ</t>
    </rPh>
    <rPh sb="2" eb="4">
      <t>ショクイン</t>
    </rPh>
    <phoneticPr fontId="60"/>
  </si>
  <si>
    <t>介護職員</t>
    <rPh sb="0" eb="2">
      <t>カイゴ</t>
    </rPh>
    <rPh sb="2" eb="4">
      <t>ショクイン</t>
    </rPh>
    <phoneticPr fontId="60"/>
  </si>
  <si>
    <t>機能訓練指導員</t>
    <rPh sb="0" eb="2">
      <t>キノウ</t>
    </rPh>
    <rPh sb="2" eb="4">
      <t>クンレン</t>
    </rPh>
    <rPh sb="4" eb="7">
      <t>シドウイン</t>
    </rPh>
    <phoneticPr fontId="60"/>
  </si>
  <si>
    <t>（標準様式２）</t>
    <rPh sb="1" eb="3">
      <t>ヒョウジュン</t>
    </rPh>
    <rPh sb="3" eb="5">
      <t>ヨウシキ</t>
    </rPh>
    <phoneticPr fontId="7"/>
  </si>
  <si>
    <r>
      <t>事業所</t>
    </r>
    <r>
      <rPr>
        <sz val="11"/>
        <rFont val="ＭＳ Ｐゴシック"/>
        <family val="3"/>
        <charset val="128"/>
      </rPr>
      <t>名</t>
    </r>
    <rPh sb="0" eb="3">
      <t>ジギョウショ</t>
    </rPh>
    <rPh sb="3" eb="4">
      <t>ナ</t>
    </rPh>
    <phoneticPr fontId="7"/>
  </si>
  <si>
    <t>展示コーナー</t>
    <rPh sb="0" eb="2">
      <t>テンジ</t>
    </rPh>
    <phoneticPr fontId="7"/>
  </si>
  <si>
    <t>　調理室</t>
    <rPh sb="1" eb="4">
      <t>チョウリシツ</t>
    </rPh>
    <phoneticPr fontId="7"/>
  </si>
  <si>
    <t>静養室</t>
    <rPh sb="0" eb="2">
      <t>セイヨウ</t>
    </rPh>
    <rPh sb="2" eb="3">
      <t>シツ</t>
    </rPh>
    <phoneticPr fontId="7"/>
  </si>
  <si>
    <t>相談室</t>
    <rPh sb="0" eb="3">
      <t>ソウダンシツ</t>
    </rPh>
    <phoneticPr fontId="7"/>
  </si>
  <si>
    <t>便所</t>
    <rPh sb="0" eb="2">
      <t>ベンジョ</t>
    </rPh>
    <phoneticPr fontId="7"/>
  </si>
  <si>
    <t>　30㎡</t>
    <phoneticPr fontId="7"/>
  </si>
  <si>
    <t>20㎡</t>
    <phoneticPr fontId="7"/>
  </si>
  <si>
    <t>40㎡</t>
    <phoneticPr fontId="7"/>
  </si>
  <si>
    <t>玄関ホール</t>
    <rPh sb="0" eb="2">
      <t>ゲンカン</t>
    </rPh>
    <phoneticPr fontId="7"/>
  </si>
  <si>
    <t>　　機能訓練室　100㎡</t>
    <rPh sb="2" eb="4">
      <t>キノウ</t>
    </rPh>
    <rPh sb="4" eb="6">
      <t>クンレン</t>
    </rPh>
    <rPh sb="6" eb="7">
      <t>シツ</t>
    </rPh>
    <phoneticPr fontId="7"/>
  </si>
  <si>
    <t>　　（食堂兼用）</t>
    <rPh sb="3" eb="5">
      <t>ショクドウ</t>
    </rPh>
    <rPh sb="5" eb="7">
      <t>ケンヨウ</t>
    </rPh>
    <phoneticPr fontId="7"/>
  </si>
  <si>
    <t>倉庫</t>
    <rPh sb="0" eb="2">
      <t>ソウコ</t>
    </rPh>
    <phoneticPr fontId="7"/>
  </si>
  <si>
    <t>浴室 70㎡</t>
    <rPh sb="0" eb="2">
      <t>ヨクシツ</t>
    </rPh>
    <phoneticPr fontId="7"/>
  </si>
  <si>
    <t>事務室 30㎡</t>
    <rPh sb="0" eb="3">
      <t>ジムシツ</t>
    </rPh>
    <phoneticPr fontId="7"/>
  </si>
  <si>
    <t>備考　1</t>
    <rPh sb="0" eb="2">
      <t>ビコウ</t>
    </rPh>
    <phoneticPr fontId="7"/>
  </si>
  <si>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7"/>
  </si>
  <si>
    <t>　各室の用途及び面積を記載してください。</t>
    <phoneticPr fontId="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</si>
  <si>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7"/>
  </si>
  <si>
    <t>（標準様式３）</t>
    <rPh sb="1" eb="3">
      <t>ヒョウジュン</t>
    </rPh>
    <phoneticPr fontId="7"/>
  </si>
  <si>
    <r>
      <t>設備</t>
    </r>
    <r>
      <rPr>
        <b/>
        <sz val="12"/>
        <rFont val="ＭＳ Ｐゴシック"/>
        <family val="3"/>
        <charset val="128"/>
        <scheme val="minor"/>
      </rPr>
      <t>等一覧表</t>
    </r>
    <phoneticPr fontId="7"/>
  </si>
  <si>
    <t>サービス種類　（</t>
    <rPh sb="4" eb="6">
      <t>シュルイ</t>
    </rPh>
    <phoneticPr fontId="7"/>
  </si>
  <si>
    <t>事業所名　（</t>
    <rPh sb="0" eb="3">
      <t>ジギョウショ</t>
    </rPh>
    <rPh sb="3" eb="4">
      <t>メイ</t>
    </rPh>
    <phoneticPr fontId="7"/>
  </si>
  <si>
    <t>チェック欄</t>
    <rPh sb="4" eb="5">
      <t>ラン</t>
    </rPh>
    <phoneticPr fontId="7"/>
  </si>
  <si>
    <t>設備の種類</t>
    <rPh sb="0" eb="2">
      <t>セツビ</t>
    </rPh>
    <rPh sb="3" eb="5">
      <t>シュルイ</t>
    </rPh>
    <phoneticPr fontId="7"/>
  </si>
  <si>
    <t>設備基準上適合すべき項目</t>
    <rPh sb="0" eb="2">
      <t>セツビ</t>
    </rPh>
    <rPh sb="2" eb="4">
      <t>キジュン</t>
    </rPh>
    <rPh sb="4" eb="5">
      <t>ジョウ</t>
    </rPh>
    <rPh sb="5" eb="7">
      <t>テキゴウ</t>
    </rPh>
    <rPh sb="10" eb="12">
      <t>コウモク</t>
    </rPh>
    <phoneticPr fontId="7"/>
  </si>
  <si>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7"/>
  </si>
  <si>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7"/>
  </si>
  <si>
    <t>（標準様式４）</t>
    <rPh sb="1" eb="3">
      <t>ヒョウジュン</t>
    </rPh>
    <phoneticPr fontId="7"/>
  </si>
  <si>
    <t>利用者からの苦情を処理するために講ずる措置の概要</t>
  </si>
  <si>
    <t>事業所名</t>
    <phoneticPr fontId="7"/>
  </si>
  <si>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</si>
  <si>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</si>
  <si>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</si>
  <si>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</si>
  <si>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その他参考事項</t>
    <phoneticPr fontId="7"/>
  </si>
  <si>
    <t>備考  上の事項は例示であり、これにかかわらず苦情処理に係る対応方針を具体的に記してください。</t>
  </si>
  <si>
    <t>（標準様式５）</t>
    <rPh sb="1" eb="3">
      <t>ヒョウジュン</t>
    </rPh>
    <rPh sb="3" eb="5">
      <t>ヨウシキ</t>
    </rPh>
    <phoneticPr fontId="7"/>
  </si>
  <si>
    <t>誓　約　書</t>
    <phoneticPr fontId="7"/>
  </si>
  <si>
    <t>月</t>
    <rPh sb="0" eb="1">
      <t>ゲツ</t>
    </rPh>
    <phoneticPr fontId="7"/>
  </si>
  <si>
    <t xml:space="preserve">    殿</t>
    <phoneticPr fontId="7"/>
  </si>
  <si>
    <t xml:space="preserve">申請者    </t>
    <phoneticPr fontId="7"/>
  </si>
  <si>
    <t>（名称）</t>
    <rPh sb="1" eb="3">
      <t>メイショウ</t>
    </rPh>
    <phoneticPr fontId="7"/>
  </si>
  <si>
    <t>（代表者の職名・氏名）</t>
    <rPh sb="1" eb="4">
      <t>ダイヒョウシャ</t>
    </rPh>
    <rPh sb="5" eb="7">
      <t>ショクメイ</t>
    </rPh>
    <rPh sb="8" eb="10">
      <t>シメイ</t>
    </rPh>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</si>
  <si>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</si>
  <si>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</si>
  <si>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</si>
  <si>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一</t>
    <rPh sb="0" eb="1">
      <t>イチ</t>
    </rPh>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</si>
  <si>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</si>
  <si>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</si>
  <si>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</si>
  <si>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</si>
  <si>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</si>
  <si>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</si>
  <si>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</si>
  <si>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</si>
  <si>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</si>
  <si>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参考様式</t>
    <rPh sb="0" eb="2">
      <t>サンコウ</t>
    </rPh>
    <rPh sb="2" eb="4">
      <t>ヨウシキ</t>
    </rPh>
    <phoneticPr fontId="75"/>
  </si>
  <si>
    <t>管理者 経歴書</t>
    <rPh sb="0" eb="3">
      <t>カンリシャ</t>
    </rPh>
    <rPh sb="4" eb="7">
      <t>ケイレキショ</t>
    </rPh>
    <phoneticPr fontId="75"/>
  </si>
  <si>
    <t>住所</t>
    <rPh sb="0" eb="2">
      <t>ジュウショ</t>
    </rPh>
    <phoneticPr fontId="75"/>
  </si>
  <si>
    <t>氏名</t>
    <rPh sb="0" eb="2">
      <t>ふ　り　が　な</t>
    </rPh>
    <phoneticPr fontId="75" type="Hiragana" alignment="center"/>
  </si>
  <si>
    <t>生年月日</t>
    <rPh sb="0" eb="1">
      <t>セイ</t>
    </rPh>
    <rPh sb="1" eb="4">
      <t>ネンガッピ</t>
    </rPh>
    <phoneticPr fontId="75"/>
  </si>
  <si>
    <t>経　　　　　　　　　歴</t>
    <rPh sb="0" eb="1">
      <t>キョウ</t>
    </rPh>
    <rPh sb="10" eb="11">
      <t>レキ</t>
    </rPh>
    <phoneticPr fontId="75"/>
  </si>
  <si>
    <t>期   間</t>
    <rPh sb="0" eb="1">
      <t>キ</t>
    </rPh>
    <rPh sb="4" eb="5">
      <t>アイダ</t>
    </rPh>
    <phoneticPr fontId="75"/>
  </si>
  <si>
    <t>勤 務 先</t>
    <rPh sb="0" eb="1">
      <t>ツトム</t>
    </rPh>
    <rPh sb="2" eb="3">
      <t>ツトム</t>
    </rPh>
    <rPh sb="4" eb="5">
      <t>サキ</t>
    </rPh>
    <phoneticPr fontId="75"/>
  </si>
  <si>
    <t>職務内容等</t>
    <rPh sb="0" eb="2">
      <t>ショクム</t>
    </rPh>
    <rPh sb="2" eb="4">
      <t>ナイヨウ</t>
    </rPh>
    <rPh sb="4" eb="5">
      <t>トウ</t>
    </rPh>
    <phoneticPr fontId="75"/>
  </si>
  <si>
    <t>資　格　の　種　類</t>
    <rPh sb="0" eb="1">
      <t>シ</t>
    </rPh>
    <rPh sb="2" eb="3">
      <t>カク</t>
    </rPh>
    <rPh sb="6" eb="7">
      <t>タネ</t>
    </rPh>
    <rPh sb="8" eb="9">
      <t>タグイ</t>
    </rPh>
    <phoneticPr fontId="75"/>
  </si>
  <si>
    <t>種類</t>
    <rPh sb="0" eb="2">
      <t>シュルイ</t>
    </rPh>
    <phoneticPr fontId="75"/>
  </si>
  <si>
    <t>取得年月日</t>
    <rPh sb="0" eb="2">
      <t>シュトク</t>
    </rPh>
    <rPh sb="2" eb="5">
      <t>ネンガッピ</t>
    </rPh>
    <phoneticPr fontId="75"/>
  </si>
  <si>
    <t>管理する事業所又は施設</t>
    <rPh sb="0" eb="2">
      <t>カンリ</t>
    </rPh>
    <rPh sb="4" eb="7">
      <t>ジギョウショ</t>
    </rPh>
    <rPh sb="7" eb="8">
      <t>マタ</t>
    </rPh>
    <rPh sb="9" eb="11">
      <t>シセツ</t>
    </rPh>
    <phoneticPr fontId="75"/>
  </si>
  <si>
    <t>　　備　　　　　　　　考　　</t>
    <rPh sb="2" eb="3">
      <t>ソナエ</t>
    </rPh>
    <rPh sb="11" eb="12">
      <t>コウ</t>
    </rPh>
    <phoneticPr fontId="75"/>
  </si>
  <si>
    <t>サービス提供責任者（訪問事業責任者） 経歴書</t>
    <rPh sb="4" eb="6">
      <t>テイキョウ</t>
    </rPh>
    <rPh sb="6" eb="9">
      <t>セキニンシャ</t>
    </rPh>
    <rPh sb="10" eb="12">
      <t>ホウモン</t>
    </rPh>
    <rPh sb="12" eb="14">
      <t>ジギョウ</t>
    </rPh>
    <rPh sb="14" eb="17">
      <t>セキニンシャ</t>
    </rPh>
    <rPh sb="19" eb="22">
      <t>ケイレキショ</t>
    </rPh>
    <phoneticPr fontId="75"/>
  </si>
  <si>
    <t>生活相談員 経歴書</t>
    <rPh sb="0" eb="2">
      <t>セイカツ</t>
    </rPh>
    <rPh sb="2" eb="5">
      <t>ソウダンイン</t>
    </rPh>
    <rPh sb="6" eb="9">
      <t>ケイレキショ</t>
    </rPh>
    <phoneticPr fontId="75"/>
  </si>
  <si>
    <t>職務に関する資格</t>
    <rPh sb="0" eb="2">
      <t>ショクム</t>
    </rPh>
    <rPh sb="3" eb="4">
      <t>カン</t>
    </rPh>
    <rPh sb="6" eb="8">
      <t>シカク</t>
    </rPh>
    <phoneticPr fontId="75"/>
  </si>
  <si>
    <t>　備考（研修などの受講の状況等）　　</t>
    <rPh sb="1" eb="2">
      <t>ソナエ</t>
    </rPh>
    <rPh sb="2" eb="3">
      <t>コウ</t>
    </rPh>
    <rPh sb="4" eb="6">
      <t>ケンシュウ</t>
    </rPh>
    <rPh sb="9" eb="11">
      <t>ジュコウ</t>
    </rPh>
    <rPh sb="12" eb="14">
      <t>ジョウキョウ</t>
    </rPh>
    <rPh sb="14" eb="15">
      <t>ナド</t>
    </rPh>
    <phoneticPr fontId="75"/>
  </si>
  <si>
    <t>サービス提供実施単位一覧表</t>
  </si>
  <si>
    <t>　　　曜日</t>
  </si>
  <si>
    <t>火</t>
  </si>
  <si>
    <t>水</t>
  </si>
  <si>
    <t>木</t>
  </si>
  <si>
    <t>金</t>
  </si>
  <si>
    <t>土</t>
  </si>
  <si>
    <t>時間</t>
  </si>
  <si>
    <t xml:space="preserve"> 9：00</t>
  </si>
  <si>
    <t xml:space="preserve"> 0：00</t>
  </si>
  <si>
    <t>（参考様式）</t>
    <rPh sb="1" eb="3">
      <t>サンコウ</t>
    </rPh>
    <rPh sb="3" eb="5">
      <t>ヨウシキ</t>
    </rPh>
    <phoneticPr fontId="75"/>
  </si>
  <si>
    <t>備考　１　曜日ごとにサービス提供単位の状況を記載してください。また、サービス提供単位ごとの利用定員を記載してください。
　　　　２　各事業所・施設において使用している勤務割表等（既に事業を実施しているときは直近月の実績）により、サービス提供単位
　　　　　　及びサービス提供単位ごとの利用定員が確認できる場合は、その書類をもって添付書類として差し支えありません。
　　　　３　サービス提供単位ごとのサービス内容が分かるもの（日課表等）を添付してください。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</si>
</sst>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m&quot;月&quot;d&quot;日&quot;;@"/>
    <numFmt numFmtId="177" formatCode="0.00_ "/>
    <numFmt numFmtId="178" formatCode="h:mm;@"/>
    <numFmt numFmtId="179" formatCode="0.0"/>
    <numFmt numFmtId="180" formatCode="#,##0.0#"/>
    <numFmt numFmtId="181" formatCode="0&quot;月&quot;"/>
    <numFmt numFmtId="182" formatCode="#,##0&quot;人&quot;"/>
    <numFmt numFmtId="183" formatCode="#,##0.##"/>
    <numFmt numFmtId="184" formatCode="#,##0.0;[Red]\-#,##0.0"/>
    <numFmt numFmtId="185" formatCode="0.0&quot;人以上&quot;"/>
    <numFmt numFmtId="186" formatCode="#,##0.0&quot;人&quot;"/>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0"/>
      <name val="HGSｺﾞｼｯｸM"/>
      <family val="3"/>
      <charset val="128"/>
    </font>
    <font>
      <sz val="6"/>
      <name val="HGSｺﾞｼｯｸM"/>
      <family val="3"/>
      <charset val="128"/>
    </font>
    <font>
      <sz val="12"/>
      <color rgb="FFFFFF99"/>
      <name val="HGSｺﾞｼｯｸM"/>
      <family val="3"/>
      <charset val="128"/>
    </font>
    <font>
      <sz val="11"/>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sz val="11"/>
      <name val="ＭＳ Ｐゴシック"/>
      <family val="3"/>
    </font>
    <font>
      <sz val="12"/>
      <name val="ＭＳ Ｐゴシック"/>
      <family val="3"/>
    </font>
    <font>
      <sz val="6"/>
      <name val="ＭＳ Ｐゴシック"/>
      <family val="3"/>
    </font>
    <font>
      <b/>
      <sz val="20"/>
      <name val="ＭＳ Ｐゴシック"/>
      <family val="3"/>
    </font>
    <font>
      <b/>
      <sz val="11"/>
      <name val="ＭＳ Ｐゴシック"/>
      <family val="3"/>
    </font>
    <font>
      <sz val="16"/>
      <name val="ＭＳ Ｐゴシック"/>
      <family val="3"/>
    </font>
    <font>
      <sz val="12"/>
      <name val="ＭＳ ゴシック"/>
      <family val="3"/>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s>
  <borders count="1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right/>
      <top style="thick">
        <color indexed="64"/>
      </top>
      <bottom/>
      <diagonal/>
    </border>
  </borders>
  <cellStyleXfs count="58">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38" fontId="3" fillId="0" borderId="0" applyFont="0" applyFill="0" applyBorder="0" applyAlignment="0" applyProtection="0">
      <alignment vertical="center"/>
    </xf>
    <xf numFmtId="0" fontId="73" fillId="0" borderId="0">
      <alignment vertical="center"/>
    </xf>
  </cellStyleXfs>
  <cellXfs count="1616">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0" fontId="58" fillId="0" borderId="0" xfId="0" applyFont="1" applyFill="1" applyAlignment="1" applyProtection="1">
      <alignment vertical="center"/>
    </xf>
    <xf numFmtId="0" fontId="58" fillId="0" borderId="0" xfId="0" applyFont="1" applyFill="1" applyAlignment="1" applyProtection="1">
      <alignment horizontal="left" vertical="center"/>
    </xf>
    <xf numFmtId="0" fontId="59" fillId="0" borderId="0" xfId="0" applyFont="1" applyFill="1" applyAlignment="1" applyProtection="1">
      <alignment horizontal="left" vertical="center"/>
    </xf>
    <xf numFmtId="0" fontId="59" fillId="0" borderId="0" xfId="0" applyFont="1" applyFill="1" applyAlignment="1" applyProtection="1">
      <alignment horizontal="right" vertical="center"/>
    </xf>
    <xf numFmtId="0" fontId="61" fillId="0" borderId="0" xfId="0" applyFont="1" applyFill="1" applyAlignment="1" applyProtection="1">
      <alignment horizontal="left" vertical="center"/>
    </xf>
    <xf numFmtId="0" fontId="58" fillId="0" borderId="0" xfId="0" applyFont="1" applyFill="1" applyAlignment="1">
      <alignment vertical="center"/>
    </xf>
    <xf numFmtId="0" fontId="59" fillId="0" borderId="0" xfId="0" applyFont="1" applyFill="1" applyAlignment="1" applyProtection="1">
      <alignment vertical="center"/>
    </xf>
    <xf numFmtId="0" fontId="59" fillId="0" borderId="0" xfId="0" applyFont="1" applyFill="1" applyAlignment="1">
      <alignment horizontal="right" vertical="center"/>
    </xf>
    <xf numFmtId="0" fontId="59" fillId="0" borderId="0" xfId="0" applyFont="1" applyFill="1" applyAlignment="1">
      <alignment vertical="center"/>
    </xf>
    <xf numFmtId="0" fontId="61" fillId="0" borderId="0" xfId="0" applyFont="1" applyFill="1" applyAlignment="1" applyProtection="1">
      <alignment horizontal="right" vertical="center"/>
    </xf>
    <xf numFmtId="0" fontId="61" fillId="24" borderId="0" xfId="0" applyFont="1" applyFill="1" applyAlignment="1" applyProtection="1">
      <alignment horizontal="center" vertical="center"/>
    </xf>
    <xf numFmtId="0" fontId="61" fillId="24" borderId="0" xfId="0" applyFont="1" applyFill="1" applyAlignment="1" applyProtection="1">
      <alignment horizontal="right" vertical="center"/>
    </xf>
    <xf numFmtId="0" fontId="61" fillId="24" borderId="0" xfId="0" applyFont="1" applyFill="1" applyAlignment="1" applyProtection="1">
      <alignment vertical="center"/>
    </xf>
    <xf numFmtId="0" fontId="61" fillId="0" borderId="0" xfId="0" applyFont="1" applyFill="1" applyAlignment="1" applyProtection="1">
      <alignment vertical="center"/>
    </xf>
    <xf numFmtId="0" fontId="59" fillId="0" borderId="0" xfId="0" applyFont="1" applyFill="1" applyAlignment="1" applyProtection="1">
      <alignment horizontal="center" vertical="center"/>
    </xf>
    <xf numFmtId="0" fontId="58" fillId="0" borderId="0" xfId="0" quotePrefix="1" applyFont="1" applyFill="1" applyAlignment="1" applyProtection="1">
      <alignment horizontal="center" vertical="center"/>
    </xf>
    <xf numFmtId="0" fontId="58" fillId="24" borderId="0" xfId="0" applyFont="1" applyFill="1" applyBorder="1" applyAlignment="1" applyProtection="1">
      <alignment vertical="center"/>
    </xf>
    <xf numFmtId="0" fontId="59" fillId="24" borderId="0" xfId="0" applyFont="1" applyFill="1" applyBorder="1" applyAlignment="1" applyProtection="1">
      <alignment horizontal="right" vertical="center"/>
    </xf>
    <xf numFmtId="0" fontId="59" fillId="24" borderId="0" xfId="0" applyFont="1" applyFill="1" applyBorder="1" applyAlignment="1" applyProtection="1">
      <alignment vertical="center"/>
    </xf>
    <xf numFmtId="0" fontId="59" fillId="24" borderId="0" xfId="0" applyFont="1" applyFill="1" applyBorder="1" applyAlignment="1" applyProtection="1">
      <alignment horizontal="center" vertical="center"/>
    </xf>
    <xf numFmtId="0" fontId="59" fillId="0" borderId="0" xfId="0" applyFont="1" applyBorder="1" applyAlignment="1" applyProtection="1">
      <alignment vertical="center"/>
    </xf>
    <xf numFmtId="0" fontId="58" fillId="24" borderId="0" xfId="0" applyFont="1" applyFill="1" applyBorder="1" applyAlignment="1" applyProtection="1">
      <alignment horizontal="center" vertical="center"/>
    </xf>
    <xf numFmtId="0" fontId="62" fillId="24" borderId="0" xfId="0" applyFont="1" applyFill="1" applyBorder="1" applyAlignment="1" applyProtection="1">
      <alignment horizontal="centerContinuous" vertical="center"/>
    </xf>
    <xf numFmtId="0" fontId="58" fillId="24" borderId="0" xfId="0" applyFont="1" applyFill="1" applyBorder="1" applyAlignment="1" applyProtection="1">
      <alignment horizontal="centerContinuous" vertical="center"/>
    </xf>
    <xf numFmtId="0" fontId="58" fillId="0" borderId="0" xfId="0" applyFont="1" applyBorder="1" applyAlignment="1" applyProtection="1">
      <alignment vertical="center"/>
    </xf>
    <xf numFmtId="0" fontId="58" fillId="0" borderId="0" xfId="0" applyFont="1" applyAlignment="1" applyProtection="1">
      <alignment vertical="center"/>
    </xf>
    <xf numFmtId="0" fontId="62" fillId="0" borderId="0" xfId="0" applyFont="1" applyAlignment="1" applyProtection="1">
      <alignment vertical="center"/>
    </xf>
    <xf numFmtId="20" fontId="58" fillId="24" borderId="0" xfId="0" applyNumberFormat="1" applyFont="1" applyFill="1" applyBorder="1" applyAlignment="1" applyProtection="1">
      <alignment vertical="center"/>
    </xf>
    <xf numFmtId="20" fontId="58" fillId="24" borderId="0" xfId="0" applyNumberFormat="1" applyFont="1" applyFill="1" applyBorder="1" applyAlignment="1" applyProtection="1">
      <alignment horizontal="center" vertical="center"/>
    </xf>
    <xf numFmtId="179" fontId="58" fillId="24" borderId="0" xfId="0" applyNumberFormat="1" applyFont="1" applyFill="1" applyBorder="1" applyAlignment="1" applyProtection="1">
      <alignment vertical="center"/>
    </xf>
    <xf numFmtId="0" fontId="58" fillId="24" borderId="0" xfId="0" applyFont="1" applyFill="1" applyBorder="1" applyAlignment="1" applyProtection="1">
      <alignment horizontal="left" vertical="center"/>
    </xf>
    <xf numFmtId="0" fontId="58" fillId="0" borderId="0" xfId="0" applyFont="1" applyBorder="1" applyAlignment="1" applyProtection="1">
      <alignment horizontal="center" vertical="center"/>
    </xf>
    <xf numFmtId="0" fontId="62" fillId="0" borderId="0" xfId="0" applyFont="1" applyFill="1" applyAlignment="1" applyProtection="1">
      <alignment vertical="center"/>
    </xf>
    <xf numFmtId="0" fontId="62" fillId="0" borderId="0" xfId="0" applyFont="1" applyFill="1" applyAlignment="1" applyProtection="1">
      <alignment horizontal="left" vertical="center"/>
    </xf>
    <xf numFmtId="0" fontId="58" fillId="0" borderId="0" xfId="0" applyFont="1" applyFill="1" applyAlignment="1" applyProtection="1">
      <alignment horizontal="right" vertical="center"/>
    </xf>
    <xf numFmtId="0" fontId="58" fillId="0" borderId="0" xfId="0" applyFont="1" applyFill="1" applyAlignment="1" applyProtection="1">
      <alignment horizontal="center" vertical="center"/>
    </xf>
    <xf numFmtId="0" fontId="63" fillId="0" borderId="0" xfId="0" applyFont="1" applyFill="1" applyAlignment="1" applyProtection="1">
      <alignment vertical="center"/>
    </xf>
    <xf numFmtId="0" fontId="63" fillId="0" borderId="0" xfId="0" applyFont="1" applyFill="1" applyAlignment="1" applyProtection="1">
      <alignment horizontal="left" vertical="center"/>
    </xf>
    <xf numFmtId="0" fontId="63" fillId="0" borderId="0" xfId="0" applyFont="1" applyFill="1" applyBorder="1" applyAlignment="1" applyProtection="1">
      <alignment vertical="center"/>
    </xf>
    <xf numFmtId="0" fontId="63" fillId="0" borderId="0" xfId="0" applyFont="1" applyFill="1" applyAlignment="1" applyProtection="1">
      <alignment horizontal="right" vertical="center"/>
    </xf>
    <xf numFmtId="0" fontId="63" fillId="0" borderId="0" xfId="0" applyFont="1" applyFill="1" applyAlignment="1">
      <alignment horizontal="right" vertical="center"/>
    </xf>
    <xf numFmtId="0" fontId="63" fillId="0" borderId="0" xfId="0" applyFont="1" applyFill="1" applyAlignment="1">
      <alignment vertical="center"/>
    </xf>
    <xf numFmtId="0" fontId="62" fillId="0" borderId="58" xfId="0" applyFont="1" applyFill="1" applyBorder="1" applyAlignment="1" applyProtection="1">
      <alignment horizontal="center" vertical="center"/>
    </xf>
    <xf numFmtId="0" fontId="62" fillId="0" borderId="21" xfId="0" applyFont="1" applyFill="1" applyBorder="1" applyAlignment="1" applyProtection="1">
      <alignment horizontal="center" vertical="center"/>
    </xf>
    <xf numFmtId="0" fontId="62" fillId="0" borderId="64" xfId="0" applyFont="1" applyFill="1" applyBorder="1" applyAlignment="1" applyProtection="1">
      <alignment horizontal="center" vertical="center"/>
    </xf>
    <xf numFmtId="0" fontId="58" fillId="0" borderId="64" xfId="0" applyFont="1" applyFill="1" applyBorder="1" applyAlignment="1" applyProtection="1">
      <alignment horizontal="center" vertical="center"/>
    </xf>
    <xf numFmtId="0" fontId="62" fillId="0" borderId="73" xfId="0" applyNumberFormat="1" applyFont="1" applyFill="1" applyBorder="1" applyAlignment="1" applyProtection="1">
      <alignment horizontal="center" vertical="center" wrapText="1"/>
    </xf>
    <xf numFmtId="0" fontId="62" fillId="0" borderId="74" xfId="0" applyNumberFormat="1" applyFont="1" applyFill="1" applyBorder="1" applyAlignment="1" applyProtection="1">
      <alignment horizontal="center" vertical="center" wrapText="1"/>
    </xf>
    <xf numFmtId="0" fontId="62" fillId="0" borderId="78" xfId="0" applyNumberFormat="1" applyFont="1" applyFill="1" applyBorder="1" applyAlignment="1" applyProtection="1">
      <alignment horizontal="center" vertical="center" wrapText="1"/>
    </xf>
    <xf numFmtId="0" fontId="58" fillId="0" borderId="74" xfId="0" applyNumberFormat="1" applyFont="1" applyFill="1" applyBorder="1" applyAlignment="1" applyProtection="1">
      <alignment horizontal="center" vertical="center" wrapText="1"/>
    </xf>
    <xf numFmtId="0" fontId="58" fillId="0" borderId="109" xfId="0" applyFont="1" applyFill="1" applyBorder="1" applyAlignment="1" applyProtection="1">
      <alignment vertical="center"/>
    </xf>
    <xf numFmtId="180" fontId="58" fillId="27" borderId="110" xfId="0" applyNumberFormat="1" applyFont="1" applyFill="1" applyBorder="1" applyAlignment="1" applyProtection="1">
      <alignment horizontal="center" vertical="center" shrinkToFit="1"/>
      <protection locked="0"/>
    </xf>
    <xf numFmtId="180" fontId="58" fillId="27" borderId="111" xfId="0" applyNumberFormat="1" applyFont="1" applyFill="1" applyBorder="1" applyAlignment="1" applyProtection="1">
      <alignment horizontal="center" vertical="center" shrinkToFit="1"/>
      <protection locked="0"/>
    </xf>
    <xf numFmtId="180" fontId="58" fillId="27" borderId="112" xfId="0" applyNumberFormat="1" applyFont="1" applyFill="1" applyBorder="1" applyAlignment="1" applyProtection="1">
      <alignment horizontal="center" vertical="center" shrinkToFit="1"/>
      <protection locked="0"/>
    </xf>
    <xf numFmtId="0" fontId="58" fillId="0" borderId="113" xfId="0" applyFont="1" applyFill="1" applyBorder="1" applyAlignment="1" applyProtection="1">
      <alignment vertical="center"/>
    </xf>
    <xf numFmtId="180" fontId="58" fillId="27" borderId="114" xfId="0" applyNumberFormat="1" applyFont="1" applyFill="1" applyBorder="1" applyAlignment="1" applyProtection="1">
      <alignment horizontal="center" vertical="center" shrinkToFit="1"/>
      <protection locked="0"/>
    </xf>
    <xf numFmtId="180" fontId="58" fillId="27" borderId="59" xfId="0" applyNumberFormat="1" applyFont="1" applyFill="1" applyBorder="1" applyAlignment="1" applyProtection="1">
      <alignment horizontal="center" vertical="center" shrinkToFit="1"/>
      <protection locked="0"/>
    </xf>
    <xf numFmtId="180" fontId="58" fillId="27" borderId="60" xfId="0" applyNumberFormat="1" applyFont="1" applyFill="1" applyBorder="1" applyAlignment="1" applyProtection="1">
      <alignment horizontal="center" vertical="center" shrinkToFit="1"/>
      <protection locked="0"/>
    </xf>
    <xf numFmtId="0" fontId="58" fillId="0" borderId="115" xfId="0" applyFont="1" applyFill="1" applyBorder="1" applyAlignment="1" applyProtection="1">
      <alignment vertical="center"/>
    </xf>
    <xf numFmtId="180" fontId="58" fillId="27" borderId="73" xfId="0" applyNumberFormat="1" applyFont="1" applyFill="1" applyBorder="1" applyAlignment="1" applyProtection="1">
      <alignment horizontal="center" vertical="center" shrinkToFit="1"/>
      <protection locked="0"/>
    </xf>
    <xf numFmtId="180" fontId="58" fillId="27" borderId="74" xfId="0" applyNumberFormat="1" applyFont="1" applyFill="1" applyBorder="1" applyAlignment="1" applyProtection="1">
      <alignment horizontal="center" vertical="center" shrinkToFit="1"/>
      <protection locked="0"/>
    </xf>
    <xf numFmtId="180" fontId="58" fillId="27" borderId="78" xfId="0" applyNumberFormat="1" applyFont="1" applyFill="1" applyBorder="1" applyAlignment="1" applyProtection="1">
      <alignment horizontal="center" vertical="center" shrinkToFit="1"/>
      <protection locked="0"/>
    </xf>
    <xf numFmtId="0" fontId="65" fillId="0" borderId="0" xfId="0" applyFont="1" applyFill="1" applyAlignment="1" applyProtection="1">
      <alignment vertical="center"/>
    </xf>
    <xf numFmtId="0" fontId="63" fillId="0" borderId="0" xfId="0" applyFont="1" applyFill="1" applyBorder="1" applyAlignment="1" applyProtection="1">
      <alignment vertical="center" shrinkToFit="1"/>
    </xf>
    <xf numFmtId="0" fontId="64" fillId="0" borderId="0" xfId="0" applyFont="1" applyFill="1" applyBorder="1" applyAlignment="1" applyProtection="1">
      <alignment vertical="center" shrinkToFit="1"/>
    </xf>
    <xf numFmtId="0" fontId="63" fillId="0" borderId="0" xfId="0" applyFont="1" applyFill="1" applyBorder="1" applyAlignment="1" applyProtection="1">
      <alignment horizontal="left" vertical="center"/>
    </xf>
    <xf numFmtId="0" fontId="62" fillId="0" borderId="0" xfId="0" applyFont="1" applyFill="1" applyBorder="1" applyAlignment="1" applyProtection="1">
      <alignment vertical="center" shrinkToFit="1"/>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left" vertical="center"/>
    </xf>
    <xf numFmtId="0" fontId="62" fillId="24" borderId="0" xfId="0" applyFont="1" applyFill="1" applyBorder="1" applyAlignment="1" applyProtection="1">
      <alignment vertical="center"/>
    </xf>
    <xf numFmtId="0" fontId="62" fillId="24" borderId="0" xfId="0" applyFont="1" applyFill="1" applyBorder="1" applyAlignment="1" applyProtection="1">
      <alignment horizontal="left" vertical="center"/>
    </xf>
    <xf numFmtId="0" fontId="62" fillId="0" borderId="0" xfId="0" applyFont="1" applyFill="1" applyBorder="1" applyAlignment="1" applyProtection="1">
      <alignment horizontal="center" vertical="center"/>
    </xf>
    <xf numFmtId="182" fontId="62" fillId="24" borderId="0" xfId="0" applyNumberFormat="1" applyFont="1" applyFill="1" applyBorder="1" applyAlignment="1" applyProtection="1">
      <alignment horizontal="center" vertical="center"/>
    </xf>
    <xf numFmtId="0" fontId="62" fillId="24" borderId="0" xfId="0" applyFont="1" applyFill="1" applyBorder="1" applyAlignment="1" applyProtection="1">
      <alignment horizontal="center" vertical="center"/>
    </xf>
    <xf numFmtId="184" fontId="62" fillId="24" borderId="0" xfId="56" applyNumberFormat="1" applyFont="1" applyFill="1" applyBorder="1" applyAlignment="1" applyProtection="1">
      <alignment horizontal="right" vertical="center"/>
    </xf>
    <xf numFmtId="0" fontId="62" fillId="0" borderId="0" xfId="0" applyFont="1" applyFill="1" applyBorder="1" applyAlignment="1" applyProtection="1">
      <alignment horizontal="right" vertical="center"/>
    </xf>
    <xf numFmtId="0" fontId="66" fillId="0" borderId="0" xfId="0" applyFont="1" applyFill="1" applyBorder="1" applyAlignment="1" applyProtection="1">
      <alignment vertical="center"/>
    </xf>
    <xf numFmtId="0" fontId="62" fillId="24" borderId="0" xfId="0" applyFont="1" applyFill="1" applyBorder="1" applyAlignment="1" applyProtection="1">
      <alignment horizontal="right" vertical="center"/>
    </xf>
    <xf numFmtId="0" fontId="62" fillId="0" borderId="0" xfId="0" applyFont="1" applyFill="1" applyBorder="1" applyAlignment="1" applyProtection="1">
      <alignment horizontal="left"/>
    </xf>
    <xf numFmtId="0" fontId="62" fillId="0" borderId="0" xfId="0" applyFont="1" applyFill="1" applyBorder="1" applyAlignment="1" applyProtection="1">
      <alignment horizontal="center"/>
    </xf>
    <xf numFmtId="0" fontId="62" fillId="0" borderId="12" xfId="0" applyFont="1" applyFill="1" applyBorder="1" applyAlignment="1" applyProtection="1">
      <alignment horizontal="center" vertical="center"/>
    </xf>
    <xf numFmtId="0" fontId="62" fillId="0" borderId="12" xfId="0" applyFont="1" applyFill="1" applyBorder="1" applyAlignment="1" applyProtection="1">
      <alignment vertical="center"/>
    </xf>
    <xf numFmtId="0" fontId="62" fillId="0" borderId="0" xfId="0" applyFont="1" applyFill="1" applyBorder="1" applyAlignment="1" applyProtection="1">
      <alignment vertical="center" wrapText="1"/>
    </xf>
    <xf numFmtId="0" fontId="62" fillId="0" borderId="0" xfId="0" applyFont="1" applyFill="1" applyBorder="1" applyAlignment="1" applyProtection="1">
      <alignment horizontal="justify" vertical="center" wrapText="1"/>
    </xf>
    <xf numFmtId="0" fontId="63" fillId="0" borderId="0" xfId="0" applyFont="1" applyFill="1" applyBorder="1" applyAlignment="1">
      <alignment horizontal="left" vertical="center"/>
    </xf>
    <xf numFmtId="0" fontId="63" fillId="0" borderId="0" xfId="0" applyFont="1" applyFill="1" applyBorder="1" applyAlignment="1">
      <alignment vertical="center"/>
    </xf>
    <xf numFmtId="0" fontId="63" fillId="0" borderId="0" xfId="0" applyFont="1" applyFill="1" applyBorder="1" applyAlignment="1">
      <alignment vertical="center" wrapText="1"/>
    </xf>
    <xf numFmtId="0" fontId="63" fillId="0" borderId="0" xfId="0" applyFont="1" applyFill="1" applyBorder="1" applyAlignment="1">
      <alignment horizontal="justify" vertical="center" wrapText="1"/>
    </xf>
    <xf numFmtId="0" fontId="58" fillId="0" borderId="0" xfId="0" applyFont="1" applyAlignment="1">
      <alignment vertical="center"/>
    </xf>
    <xf numFmtId="0" fontId="58" fillId="0" borderId="0" xfId="0" applyFont="1" applyAlignment="1">
      <alignment horizontal="left" vertical="center"/>
    </xf>
    <xf numFmtId="0" fontId="59" fillId="0" borderId="0" xfId="0" applyFont="1" applyAlignment="1">
      <alignment horizontal="left" vertical="center"/>
    </xf>
    <xf numFmtId="0" fontId="61" fillId="0" borderId="0" xfId="0" applyFont="1" applyAlignment="1">
      <alignment horizontal="left" vertical="center"/>
    </xf>
    <xf numFmtId="0" fontId="59" fillId="0" borderId="0" xfId="0" applyFont="1" applyAlignment="1">
      <alignment horizontal="right" vertical="center"/>
    </xf>
    <xf numFmtId="0" fontId="59" fillId="0" borderId="0" xfId="0" applyFont="1" applyAlignment="1" applyProtection="1">
      <alignment vertical="center"/>
    </xf>
    <xf numFmtId="0" fontId="59" fillId="0" borderId="0" xfId="0" applyFont="1" applyAlignment="1" applyProtection="1">
      <alignment horizontal="left" vertical="center"/>
    </xf>
    <xf numFmtId="0" fontId="59" fillId="0" borderId="0" xfId="0" applyFont="1" applyAlignment="1" applyProtection="1">
      <alignment horizontal="right" vertical="center"/>
    </xf>
    <xf numFmtId="0" fontId="59" fillId="24" borderId="0" xfId="0" applyFont="1" applyFill="1" applyAlignment="1" applyProtection="1">
      <alignment vertical="center"/>
    </xf>
    <xf numFmtId="0" fontId="59" fillId="24" borderId="0" xfId="0" applyFont="1" applyFill="1" applyAlignment="1" applyProtection="1">
      <alignment horizontal="center" vertical="center"/>
    </xf>
    <xf numFmtId="0" fontId="59" fillId="0" borderId="0" xfId="0" applyFont="1" applyAlignment="1">
      <alignment vertical="center"/>
    </xf>
    <xf numFmtId="0" fontId="58" fillId="24" borderId="0" xfId="0" quotePrefix="1" applyFont="1" applyFill="1" applyBorder="1" applyAlignment="1">
      <alignment vertical="center"/>
    </xf>
    <xf numFmtId="0" fontId="59" fillId="0" borderId="0" xfId="0" applyFont="1" applyAlignment="1" applyProtection="1">
      <alignment horizontal="center" vertical="center"/>
    </xf>
    <xf numFmtId="0" fontId="58" fillId="0" borderId="0" xfId="0" applyFont="1" applyAlignment="1">
      <alignment horizontal="right" vertical="center"/>
    </xf>
    <xf numFmtId="0" fontId="58" fillId="0" borderId="0" xfId="0" applyFont="1" applyBorder="1" applyAlignment="1" applyProtection="1">
      <alignment horizontal="left" vertical="center"/>
    </xf>
    <xf numFmtId="0" fontId="58" fillId="0" borderId="0" xfId="0" applyFont="1" applyBorder="1" applyAlignment="1" applyProtection="1">
      <alignment horizontal="right" vertical="center"/>
    </xf>
    <xf numFmtId="0" fontId="58" fillId="24" borderId="0" xfId="0" applyFont="1" applyFill="1" applyBorder="1" applyAlignment="1" applyProtection="1">
      <alignment horizontal="right" vertical="center"/>
    </xf>
    <xf numFmtId="179" fontId="58" fillId="0" borderId="0" xfId="0" applyNumberFormat="1" applyFont="1" applyBorder="1" applyAlignment="1" applyProtection="1">
      <alignment vertical="center"/>
    </xf>
    <xf numFmtId="0" fontId="59" fillId="0" borderId="0" xfId="0" applyFont="1" applyBorder="1" applyAlignment="1" applyProtection="1">
      <alignment horizontal="center" vertical="center"/>
    </xf>
    <xf numFmtId="20" fontId="58" fillId="0" borderId="0" xfId="0" applyNumberFormat="1" applyFont="1" applyBorder="1" applyAlignment="1" applyProtection="1">
      <alignment vertical="center"/>
    </xf>
    <xf numFmtId="0" fontId="62" fillId="0" borderId="0" xfId="0" applyFont="1" applyBorder="1" applyAlignment="1" applyProtection="1">
      <alignment horizontal="left" vertical="center"/>
    </xf>
    <xf numFmtId="0" fontId="58" fillId="24" borderId="0" xfId="0" applyFont="1" applyFill="1" applyBorder="1" applyAlignment="1" applyProtection="1">
      <alignment vertical="center"/>
      <protection locked="0"/>
    </xf>
    <xf numFmtId="0" fontId="58" fillId="24" borderId="0" xfId="0" applyFont="1" applyFill="1" applyBorder="1" applyAlignment="1">
      <alignment horizontal="center" vertical="center"/>
    </xf>
    <xf numFmtId="0" fontId="58" fillId="0" borderId="0" xfId="0" applyFont="1" applyAlignment="1" applyProtection="1">
      <alignment horizontal="center" vertical="center"/>
    </xf>
    <xf numFmtId="1" fontId="58" fillId="24" borderId="0" xfId="0" applyNumberFormat="1" applyFont="1" applyFill="1" applyBorder="1" applyAlignment="1" applyProtection="1">
      <alignment vertical="center"/>
    </xf>
    <xf numFmtId="0" fontId="58" fillId="0" borderId="0" xfId="0" applyFont="1" applyAlignment="1">
      <alignment horizontal="center" vertical="center"/>
    </xf>
    <xf numFmtId="0" fontId="58" fillId="0" borderId="0" xfId="0" applyFont="1" applyBorder="1" applyAlignment="1">
      <alignment vertical="center"/>
    </xf>
    <xf numFmtId="0" fontId="62" fillId="0" borderId="0" xfId="0" applyFont="1" applyAlignment="1">
      <alignment horizontal="right" vertical="center"/>
    </xf>
    <xf numFmtId="0" fontId="62" fillId="0" borderId="0" xfId="0" applyFont="1" applyAlignment="1"/>
    <xf numFmtId="0" fontId="62" fillId="0" borderId="0" xfId="0" applyFont="1" applyAlignment="1" applyProtection="1">
      <alignment horizontal="center" vertical="center"/>
    </xf>
    <xf numFmtId="0" fontId="58" fillId="0" borderId="0" xfId="0" applyFont="1" applyBorder="1" applyAlignment="1">
      <alignment horizontal="center" vertical="center"/>
    </xf>
    <xf numFmtId="0" fontId="63" fillId="24" borderId="0" xfId="0" applyFont="1" applyFill="1" applyBorder="1" applyAlignment="1" applyProtection="1">
      <alignment vertical="center"/>
    </xf>
    <xf numFmtId="0" fontId="63" fillId="0" borderId="0" xfId="0" applyFont="1" applyBorder="1" applyAlignment="1" applyProtection="1">
      <alignment vertical="center"/>
    </xf>
    <xf numFmtId="0" fontId="62" fillId="0" borderId="0" xfId="0" applyFont="1" applyAlignment="1">
      <alignment horizontal="left"/>
    </xf>
    <xf numFmtId="0" fontId="63" fillId="0" borderId="0" xfId="0" applyFont="1" applyBorder="1" applyAlignment="1" applyProtection="1">
      <alignment horizontal="left" vertical="center"/>
    </xf>
    <xf numFmtId="0" fontId="58" fillId="0" borderId="0" xfId="0" applyFont="1" applyAlignment="1" applyProtection="1">
      <alignment horizontal="right" vertical="center"/>
    </xf>
    <xf numFmtId="0" fontId="58" fillId="0" borderId="0" xfId="0" applyFont="1" applyBorder="1" applyAlignment="1">
      <alignment horizontal="right" vertical="center"/>
    </xf>
    <xf numFmtId="0" fontId="58" fillId="0" borderId="0" xfId="0" applyFont="1" applyBorder="1" applyAlignment="1">
      <alignment horizontal="left" vertical="center"/>
    </xf>
    <xf numFmtId="0" fontId="58" fillId="0" borderId="0" xfId="0" applyNumberFormat="1" applyFont="1" applyBorder="1" applyAlignment="1" applyProtection="1">
      <alignment horizontal="center" vertical="center"/>
    </xf>
    <xf numFmtId="20" fontId="59" fillId="0" borderId="0" xfId="0" applyNumberFormat="1" applyFont="1" applyBorder="1" applyAlignment="1" applyProtection="1">
      <alignment vertical="center"/>
    </xf>
    <xf numFmtId="0" fontId="59" fillId="0" borderId="0" xfId="0" applyFont="1" applyAlignment="1">
      <alignment horizontal="center" vertical="center"/>
    </xf>
    <xf numFmtId="0" fontId="59" fillId="0" borderId="0" xfId="0" applyFont="1" applyBorder="1" applyAlignment="1">
      <alignment vertical="center"/>
    </xf>
    <xf numFmtId="0" fontId="61" fillId="0" borderId="0" xfId="0" applyFont="1" applyAlignment="1">
      <alignment horizontal="right" vertical="center"/>
    </xf>
    <xf numFmtId="0" fontId="59" fillId="0" borderId="0" xfId="0" applyFont="1" applyBorder="1" applyAlignment="1">
      <alignment horizontal="center" vertical="center"/>
    </xf>
    <xf numFmtId="0" fontId="65" fillId="0" borderId="0" xfId="0" applyFont="1" applyAlignment="1"/>
    <xf numFmtId="0" fontId="63" fillId="0" borderId="0" xfId="0" applyFont="1" applyAlignment="1" applyProtection="1">
      <alignment vertical="center"/>
    </xf>
    <xf numFmtId="0" fontId="63" fillId="0" borderId="0" xfId="0" applyFont="1" applyAlignment="1" applyProtection="1">
      <alignment horizontal="left" vertical="center"/>
    </xf>
    <xf numFmtId="0" fontId="63" fillId="0" borderId="0" xfId="0" applyFont="1" applyAlignment="1">
      <alignment vertical="center"/>
    </xf>
    <xf numFmtId="0" fontId="63" fillId="0" borderId="0" xfId="0" applyFont="1" applyAlignment="1">
      <alignment horizontal="right" vertical="center"/>
    </xf>
    <xf numFmtId="0" fontId="58" fillId="0" borderId="37" xfId="0" applyFont="1" applyBorder="1" applyAlignment="1">
      <alignment horizontal="center" vertical="center" wrapText="1"/>
    </xf>
    <xf numFmtId="0" fontId="58" fillId="0" borderId="17" xfId="0" applyFont="1" applyBorder="1" applyAlignment="1">
      <alignment horizontal="center" vertical="center" wrapText="1"/>
    </xf>
    <xf numFmtId="0" fontId="62" fillId="0" borderId="58" xfId="0" applyFont="1" applyBorder="1" applyAlignment="1">
      <alignment horizontal="center" vertical="center"/>
    </xf>
    <xf numFmtId="0" fontId="62" fillId="0" borderId="21" xfId="0" applyFont="1" applyBorder="1" applyAlignment="1">
      <alignment horizontal="center" vertical="center"/>
    </xf>
    <xf numFmtId="0" fontId="62" fillId="0" borderId="64" xfId="0" applyFont="1" applyBorder="1" applyAlignment="1">
      <alignment horizontal="center" vertical="center"/>
    </xf>
    <xf numFmtId="0" fontId="62" fillId="0" borderId="11" xfId="0" applyFont="1" applyBorder="1" applyAlignment="1">
      <alignment horizontal="center" vertical="center"/>
    </xf>
    <xf numFmtId="0" fontId="62" fillId="0" borderId="58" xfId="0" applyFont="1" applyFill="1" applyBorder="1" applyAlignment="1">
      <alignment horizontal="center" vertical="center"/>
    </xf>
    <xf numFmtId="0" fontId="62" fillId="0" borderId="21" xfId="0" applyFont="1" applyFill="1" applyBorder="1" applyAlignment="1">
      <alignment horizontal="center" vertical="center"/>
    </xf>
    <xf numFmtId="0" fontId="62" fillId="0" borderId="64" xfId="0" applyFont="1" applyFill="1" applyBorder="1" applyAlignment="1">
      <alignment horizontal="center" vertical="center"/>
    </xf>
    <xf numFmtId="0" fontId="58" fillId="0" borderId="45" xfId="0" applyFont="1" applyBorder="1" applyAlignment="1">
      <alignment horizontal="center" vertical="center" wrapText="1"/>
    </xf>
    <xf numFmtId="0" fontId="62" fillId="0" borderId="73" xfId="0" applyNumberFormat="1" applyFont="1" applyFill="1" applyBorder="1" applyAlignment="1">
      <alignment horizontal="center" vertical="center" wrapText="1"/>
    </xf>
    <xf numFmtId="0" fontId="62" fillId="0" borderId="74" xfId="0" applyNumberFormat="1" applyFont="1" applyFill="1" applyBorder="1" applyAlignment="1">
      <alignment horizontal="center" vertical="center" wrapText="1"/>
    </xf>
    <xf numFmtId="0" fontId="62" fillId="0" borderId="78" xfId="0" applyNumberFormat="1" applyFont="1" applyFill="1" applyBorder="1" applyAlignment="1">
      <alignment horizontal="center" vertical="center" wrapText="1"/>
    </xf>
    <xf numFmtId="0" fontId="58" fillId="26" borderId="37" xfId="0" applyFont="1" applyFill="1" applyBorder="1" applyAlignment="1" applyProtection="1">
      <alignment horizontal="center" vertical="center" wrapText="1"/>
      <protection locked="0"/>
    </xf>
    <xf numFmtId="0" fontId="58" fillId="26" borderId="121" xfId="0" applyFont="1" applyFill="1" applyBorder="1" applyAlignment="1" applyProtection="1">
      <alignment horizontal="center" vertical="center" shrinkToFit="1"/>
      <protection locked="0"/>
    </xf>
    <xf numFmtId="0" fontId="58" fillId="26" borderId="122" xfId="0" applyFont="1" applyFill="1" applyBorder="1" applyAlignment="1" applyProtection="1">
      <alignment horizontal="center" vertical="center" shrinkToFit="1"/>
      <protection locked="0"/>
    </xf>
    <xf numFmtId="0" fontId="58" fillId="26" borderId="123" xfId="0" applyFont="1" applyFill="1" applyBorder="1" applyAlignment="1" applyProtection="1">
      <alignment horizontal="center" vertical="center" shrinkToFit="1"/>
      <protection locked="0"/>
    </xf>
    <xf numFmtId="0" fontId="58" fillId="26" borderId="17" xfId="0" applyFont="1" applyFill="1" applyBorder="1" applyAlignment="1" applyProtection="1">
      <alignment horizontal="center" vertical="center" wrapText="1"/>
      <protection locked="0"/>
    </xf>
    <xf numFmtId="180" fontId="58" fillId="0" borderId="131" xfId="0" applyNumberFormat="1" applyFont="1" applyBorder="1" applyAlignment="1">
      <alignment horizontal="center" vertical="center" shrinkToFit="1"/>
    </xf>
    <xf numFmtId="180" fontId="58" fillId="0" borderId="132" xfId="0" applyNumberFormat="1" applyFont="1" applyBorder="1" applyAlignment="1">
      <alignment horizontal="center" vertical="center" shrinkToFit="1"/>
    </xf>
    <xf numFmtId="180" fontId="58" fillId="0" borderId="133" xfId="0" applyNumberFormat="1" applyFont="1" applyBorder="1" applyAlignment="1">
      <alignment horizontal="center" vertical="center" shrinkToFit="1"/>
    </xf>
    <xf numFmtId="0" fontId="58" fillId="26" borderId="27" xfId="0" applyFont="1" applyFill="1" applyBorder="1" applyAlignment="1" applyProtection="1">
      <alignment horizontal="center" vertical="center" wrapText="1"/>
      <protection locked="0"/>
    </xf>
    <xf numFmtId="180" fontId="58" fillId="0" borderId="139" xfId="0" applyNumberFormat="1" applyFont="1" applyBorder="1" applyAlignment="1">
      <alignment horizontal="center" vertical="center" shrinkToFit="1"/>
    </xf>
    <xf numFmtId="180" fontId="58" fillId="0" borderId="140" xfId="0" applyNumberFormat="1" applyFont="1" applyBorder="1" applyAlignment="1">
      <alignment horizontal="center" vertical="center" shrinkToFit="1"/>
    </xf>
    <xf numFmtId="180" fontId="58" fillId="0" borderId="141" xfId="0" applyNumberFormat="1" applyFont="1" applyBorder="1" applyAlignment="1">
      <alignment horizontal="center" vertical="center" shrinkToFit="1"/>
    </xf>
    <xf numFmtId="0" fontId="58" fillId="26" borderId="22" xfId="0" applyFont="1" applyFill="1" applyBorder="1" applyAlignment="1" applyProtection="1">
      <alignment horizontal="center" vertical="center" wrapText="1"/>
      <protection locked="0"/>
    </xf>
    <xf numFmtId="0" fontId="58" fillId="26" borderId="45" xfId="0" applyFont="1" applyFill="1" applyBorder="1" applyAlignment="1" applyProtection="1">
      <alignment horizontal="center" vertical="center" wrapText="1"/>
      <protection locked="0"/>
    </xf>
    <xf numFmtId="0" fontId="63" fillId="24" borderId="154" xfId="0" applyFont="1" applyFill="1" applyBorder="1" applyAlignment="1">
      <alignment vertical="center"/>
    </xf>
    <xf numFmtId="0" fontId="69" fillId="24" borderId="155" xfId="0" applyFont="1" applyFill="1" applyBorder="1" applyAlignment="1">
      <alignment horizontal="center" vertical="center"/>
    </xf>
    <xf numFmtId="0" fontId="63" fillId="24" borderId="155" xfId="0" applyFont="1" applyFill="1" applyBorder="1" applyAlignment="1">
      <alignment horizontal="center" vertical="center" wrapText="1"/>
    </xf>
    <xf numFmtId="0" fontId="63" fillId="24" borderId="155" xfId="0" applyFont="1" applyFill="1" applyBorder="1" applyAlignment="1">
      <alignment horizontal="center" vertical="center" shrinkToFit="1"/>
    </xf>
    <xf numFmtId="0" fontId="68" fillId="24" borderId="155" xfId="0" applyFont="1" applyFill="1" applyBorder="1" applyAlignment="1">
      <alignment horizontal="center" vertical="center" wrapText="1"/>
    </xf>
    <xf numFmtId="1" fontId="63" fillId="24" borderId="155" xfId="0" applyNumberFormat="1" applyFont="1" applyFill="1" applyBorder="1" applyAlignment="1">
      <alignment horizontal="center" vertical="center" wrapText="1"/>
    </xf>
    <xf numFmtId="0" fontId="63" fillId="24" borderId="156" xfId="0" applyFont="1" applyFill="1" applyBorder="1" applyAlignment="1">
      <alignment horizontal="center" vertical="center" wrapText="1"/>
    </xf>
    <xf numFmtId="0" fontId="63" fillId="24" borderId="0" xfId="0" applyFont="1" applyFill="1" applyAlignment="1">
      <alignment vertical="center"/>
    </xf>
    <xf numFmtId="0" fontId="63" fillId="0" borderId="79" xfId="0" applyFont="1" applyBorder="1" applyAlignment="1">
      <alignment vertical="center"/>
    </xf>
    <xf numFmtId="0" fontId="63" fillId="0" borderId="47" xfId="0" applyFont="1" applyFill="1" applyBorder="1" applyAlignment="1">
      <alignment vertical="center" wrapText="1"/>
    </xf>
    <xf numFmtId="180" fontId="62" fillId="24" borderId="95" xfId="0" applyNumberFormat="1" applyFont="1" applyFill="1" applyBorder="1" applyAlignment="1">
      <alignment horizontal="center" vertical="center" shrinkToFit="1"/>
    </xf>
    <xf numFmtId="180" fontId="62" fillId="24" borderId="116" xfId="0" applyNumberFormat="1" applyFont="1" applyFill="1" applyBorder="1" applyAlignment="1">
      <alignment horizontal="center" vertical="center" shrinkToFit="1"/>
    </xf>
    <xf numFmtId="180" fontId="62" fillId="24" borderId="157" xfId="0" applyNumberFormat="1" applyFont="1" applyFill="1" applyBorder="1" applyAlignment="1">
      <alignment horizontal="center" vertical="center" shrinkToFit="1"/>
    </xf>
    <xf numFmtId="0" fontId="63" fillId="0" borderId="63" xfId="0" applyFont="1" applyBorder="1" applyAlignment="1">
      <alignment vertical="center"/>
    </xf>
    <xf numFmtId="0" fontId="63" fillId="0" borderId="10" xfId="0" applyFont="1" applyFill="1" applyBorder="1" applyAlignment="1">
      <alignment vertical="center" wrapText="1"/>
    </xf>
    <xf numFmtId="180" fontId="62" fillId="24" borderId="58" xfId="0" applyNumberFormat="1" applyFont="1" applyFill="1" applyBorder="1" applyAlignment="1">
      <alignment horizontal="center" vertical="center" shrinkToFit="1"/>
    </xf>
    <xf numFmtId="180" fontId="62" fillId="24" borderId="21" xfId="0" applyNumberFormat="1" applyFont="1" applyFill="1" applyBorder="1" applyAlignment="1">
      <alignment horizontal="center" vertical="center" shrinkToFit="1"/>
    </xf>
    <xf numFmtId="180" fontId="62" fillId="24" borderId="64" xfId="0" applyNumberFormat="1" applyFont="1" applyFill="1" applyBorder="1" applyAlignment="1">
      <alignment horizontal="center" vertical="center" shrinkToFit="1"/>
    </xf>
    <xf numFmtId="180" fontId="62" fillId="27" borderId="58" xfId="0" applyNumberFormat="1" applyFont="1" applyFill="1" applyBorder="1" applyAlignment="1" applyProtection="1">
      <alignment horizontal="center" vertical="center" shrinkToFit="1"/>
      <protection locked="0"/>
    </xf>
    <xf numFmtId="180" fontId="62" fillId="27" borderId="21" xfId="0" applyNumberFormat="1" applyFont="1" applyFill="1" applyBorder="1" applyAlignment="1" applyProtection="1">
      <alignment horizontal="center" vertical="center" shrinkToFit="1"/>
      <protection locked="0"/>
    </xf>
    <xf numFmtId="180" fontId="62" fillId="27" borderId="64" xfId="0" applyNumberFormat="1" applyFont="1" applyFill="1" applyBorder="1" applyAlignment="1" applyProtection="1">
      <alignment horizontal="center" vertical="center" shrinkToFit="1"/>
      <protection locked="0"/>
    </xf>
    <xf numFmtId="0" fontId="63" fillId="0" borderId="68" xfId="0" applyFont="1" applyBorder="1" applyAlignment="1">
      <alignment vertical="center"/>
    </xf>
    <xf numFmtId="0" fontId="63" fillId="0" borderId="69" xfId="0" applyFont="1" applyFill="1" applyBorder="1" applyAlignment="1">
      <alignment vertical="center" wrapText="1"/>
    </xf>
    <xf numFmtId="180" fontId="62" fillId="0" borderId="58" xfId="0" applyNumberFormat="1" applyFont="1" applyFill="1" applyBorder="1" applyAlignment="1">
      <alignment horizontal="center" vertical="center" shrinkToFit="1"/>
    </xf>
    <xf numFmtId="180" fontId="62" fillId="0" borderId="21" xfId="0" applyNumberFormat="1" applyFont="1" applyFill="1" applyBorder="1" applyAlignment="1">
      <alignment horizontal="center" vertical="center" shrinkToFit="1"/>
    </xf>
    <xf numFmtId="180" fontId="62" fillId="0" borderId="64" xfId="0" applyNumberFormat="1" applyFont="1" applyFill="1" applyBorder="1" applyAlignment="1">
      <alignment horizontal="center" vertical="center" shrinkToFit="1"/>
    </xf>
    <xf numFmtId="180" fontId="62" fillId="24" borderId="56" xfId="0" applyNumberFormat="1" applyFont="1" applyFill="1" applyBorder="1" applyAlignment="1" applyProtection="1">
      <alignment horizontal="center" vertical="center" shrinkToFit="1"/>
    </xf>
    <xf numFmtId="180" fontId="62" fillId="24" borderId="57" xfId="0" applyNumberFormat="1" applyFont="1" applyFill="1" applyBorder="1" applyAlignment="1" applyProtection="1">
      <alignment horizontal="center" vertical="center" shrinkToFit="1"/>
    </xf>
    <xf numFmtId="180" fontId="62" fillId="24" borderId="77" xfId="0" applyNumberFormat="1" applyFont="1" applyFill="1" applyBorder="1" applyAlignment="1" applyProtection="1">
      <alignment horizontal="center" vertical="center" shrinkToFit="1"/>
    </xf>
    <xf numFmtId="180" fontId="62" fillId="24" borderId="48" xfId="0" applyNumberFormat="1" applyFont="1" applyFill="1" applyBorder="1" applyAlignment="1" applyProtection="1">
      <alignment horizontal="center" vertical="center" shrinkToFit="1"/>
    </xf>
    <xf numFmtId="180" fontId="62" fillId="24" borderId="58" xfId="0" applyNumberFormat="1" applyFont="1" applyFill="1" applyBorder="1" applyAlignment="1" applyProtection="1">
      <alignment horizontal="center" vertical="center" shrinkToFit="1"/>
    </xf>
    <xf numFmtId="180" fontId="62" fillId="24" borderId="21" xfId="0" applyNumberFormat="1" applyFont="1" applyFill="1" applyBorder="1" applyAlignment="1" applyProtection="1">
      <alignment horizontal="center" vertical="center" shrinkToFit="1"/>
    </xf>
    <xf numFmtId="180" fontId="62" fillId="24" borderId="64" xfId="0" applyNumberFormat="1" applyFont="1" applyFill="1" applyBorder="1" applyAlignment="1" applyProtection="1">
      <alignment horizontal="center" vertical="center" shrinkToFit="1"/>
    </xf>
    <xf numFmtId="180" fontId="62" fillId="24" borderId="11" xfId="0" applyNumberFormat="1" applyFont="1" applyFill="1" applyBorder="1" applyAlignment="1" applyProtection="1">
      <alignment horizontal="center" vertical="center" shrinkToFit="1"/>
    </xf>
    <xf numFmtId="180" fontId="62" fillId="24" borderId="73" xfId="0" applyNumberFormat="1" applyFont="1" applyFill="1" applyBorder="1" applyAlignment="1" applyProtection="1">
      <alignment horizontal="center" vertical="center" shrinkToFit="1"/>
    </xf>
    <xf numFmtId="180" fontId="62" fillId="24" borderId="74" xfId="0" applyNumberFormat="1" applyFont="1" applyFill="1" applyBorder="1" applyAlignment="1" applyProtection="1">
      <alignment horizontal="center" vertical="center" shrinkToFit="1"/>
    </xf>
    <xf numFmtId="180" fontId="62" fillId="24" borderId="78" xfId="0" applyNumberFormat="1" applyFont="1" applyFill="1" applyBorder="1" applyAlignment="1" applyProtection="1">
      <alignment horizontal="center" vertical="center" shrinkToFit="1"/>
    </xf>
    <xf numFmtId="180" fontId="62" fillId="24" borderId="70" xfId="0" applyNumberFormat="1" applyFont="1" applyFill="1" applyBorder="1" applyAlignment="1" applyProtection="1">
      <alignment horizontal="center" vertical="center" shrinkToFit="1"/>
    </xf>
    <xf numFmtId="0" fontId="65" fillId="0" borderId="0" xfId="0" applyFont="1" applyAlignment="1">
      <alignment vertical="center"/>
    </xf>
    <xf numFmtId="0" fontId="63" fillId="0" borderId="0" xfId="0" applyFont="1" applyAlignment="1">
      <alignment vertical="center" shrinkToFit="1"/>
    </xf>
    <xf numFmtId="0" fontId="64" fillId="0" borderId="0" xfId="0" applyFont="1" applyAlignment="1">
      <alignment vertical="center" shrinkToFit="1"/>
    </xf>
    <xf numFmtId="0" fontId="63" fillId="0" borderId="0" xfId="0" applyFont="1" applyAlignment="1">
      <alignment horizontal="left" vertical="center"/>
    </xf>
    <xf numFmtId="0" fontId="63" fillId="0" borderId="0" xfId="0" applyFont="1" applyFill="1" applyAlignment="1">
      <alignment vertical="center" wrapText="1"/>
    </xf>
    <xf numFmtId="0" fontId="63" fillId="0" borderId="0" xfId="0" applyFont="1" applyAlignment="1">
      <alignment vertical="center" wrapText="1"/>
    </xf>
    <xf numFmtId="0" fontId="63" fillId="0" borderId="0" xfId="0" applyFont="1" applyBorder="1" applyAlignment="1">
      <alignment vertical="center"/>
    </xf>
    <xf numFmtId="0" fontId="62" fillId="0" borderId="0" xfId="0" applyFont="1" applyFill="1" applyAlignment="1"/>
    <xf numFmtId="0" fontId="62" fillId="0" borderId="0" xfId="0" applyFont="1" applyFill="1" applyAlignment="1">
      <alignment vertical="center"/>
    </xf>
    <xf numFmtId="0" fontId="62" fillId="0" borderId="0" xfId="0" applyFont="1" applyFill="1" applyBorder="1" applyAlignment="1">
      <alignment vertical="center" wrapText="1"/>
    </xf>
    <xf numFmtId="0" fontId="62" fillId="0" borderId="0" xfId="0" applyFont="1" applyFill="1" applyBorder="1" applyAlignment="1">
      <alignment horizontal="justify" vertical="center" wrapText="1"/>
    </xf>
    <xf numFmtId="0" fontId="63" fillId="0" borderId="0" xfId="0" applyFont="1" applyFill="1" applyAlignment="1">
      <alignment vertical="center" textRotation="90"/>
    </xf>
    <xf numFmtId="0" fontId="63" fillId="0" borderId="0" xfId="0" applyFont="1" applyFill="1" applyAlignment="1">
      <alignment horizontal="left" vertical="center"/>
    </xf>
    <xf numFmtId="0" fontId="3" fillId="0" borderId="0" xfId="0" applyFont="1" applyAlignment="1">
      <alignment vertical="center"/>
    </xf>
    <xf numFmtId="0" fontId="0" fillId="0" borderId="0" xfId="0" applyAlignment="1">
      <alignment vertical="center"/>
    </xf>
    <xf numFmtId="0" fontId="0" fillId="0" borderId="75" xfId="0" applyBorder="1" applyAlignment="1">
      <alignment vertical="center"/>
    </xf>
    <xf numFmtId="0" fontId="0" fillId="0" borderId="36" xfId="0" applyBorder="1" applyAlignment="1">
      <alignment vertical="center"/>
    </xf>
    <xf numFmtId="0" fontId="0" fillId="0" borderId="50" xfId="0" applyBorder="1" applyAlignment="1">
      <alignment vertical="center"/>
    </xf>
    <xf numFmtId="0" fontId="0" fillId="0" borderId="66"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9" xfId="0" applyBorder="1" applyAlignment="1">
      <alignment vertical="center"/>
    </xf>
    <xf numFmtId="0" fontId="0" fillId="0" borderId="28" xfId="0" applyBorder="1" applyAlignment="1">
      <alignment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44" xfId="0" applyBorder="1" applyAlignment="1">
      <alignment vertical="center"/>
    </xf>
    <xf numFmtId="0" fontId="0" fillId="0" borderId="51" xfId="0" applyBorder="1" applyAlignment="1">
      <alignment vertical="center"/>
    </xf>
    <xf numFmtId="0" fontId="0" fillId="0" borderId="0" xfId="0" applyAlignment="1">
      <alignment horizontal="right" vertical="center"/>
    </xf>
    <xf numFmtId="0" fontId="35" fillId="24" borderId="0" xfId="0" applyFont="1" applyFill="1" applyBorder="1" applyAlignment="1">
      <alignment horizontal="left" vertical="top"/>
    </xf>
    <xf numFmtId="0" fontId="35" fillId="24" borderId="0" xfId="0" applyFont="1" applyFill="1" applyBorder="1" applyAlignment="1">
      <alignment horizontal="left" vertical="center"/>
    </xf>
    <xf numFmtId="0" fontId="35" fillId="24" borderId="0" xfId="0" applyFont="1" applyFill="1" applyBorder="1" applyAlignment="1">
      <alignment horizontal="right" vertical="center"/>
    </xf>
    <xf numFmtId="0" fontId="36" fillId="24" borderId="0" xfId="0" applyFont="1" applyFill="1" applyBorder="1" applyAlignment="1">
      <alignment horizontal="left" vertical="top"/>
    </xf>
    <xf numFmtId="0" fontId="70" fillId="24" borderId="170" xfId="0" applyFont="1" applyFill="1" applyBorder="1" applyAlignment="1">
      <alignment horizontal="left" vertical="center" wrapText="1"/>
    </xf>
    <xf numFmtId="0" fontId="71" fillId="24" borderId="171" xfId="0" applyFont="1" applyFill="1" applyBorder="1" applyAlignment="1">
      <alignment horizontal="left" vertical="center" wrapText="1"/>
    </xf>
    <xf numFmtId="0" fontId="71" fillId="24" borderId="0" xfId="0" applyFont="1" applyFill="1" applyBorder="1" applyAlignment="1">
      <alignment horizontal="left" vertical="top"/>
    </xf>
    <xf numFmtId="0" fontId="70" fillId="24" borderId="172" xfId="0" applyFont="1" applyFill="1" applyBorder="1" applyAlignment="1">
      <alignment horizontal="left" vertical="center" wrapText="1"/>
    </xf>
    <xf numFmtId="0" fontId="71" fillId="24" borderId="173" xfId="0" applyFont="1" applyFill="1" applyBorder="1" applyAlignment="1">
      <alignment horizontal="left" vertical="center" wrapText="1"/>
    </xf>
    <xf numFmtId="0" fontId="70" fillId="24" borderId="0" xfId="0" applyFont="1" applyFill="1" applyBorder="1" applyAlignment="1">
      <alignment horizontal="left" vertical="center" wrapText="1"/>
    </xf>
    <xf numFmtId="0" fontId="71" fillId="24" borderId="0" xfId="0" applyFont="1" applyFill="1" applyBorder="1" applyAlignment="1">
      <alignment horizontal="left" vertical="center" wrapText="1"/>
    </xf>
    <xf numFmtId="0" fontId="70" fillId="24" borderId="0" xfId="0" applyFont="1" applyFill="1" applyBorder="1" applyAlignment="1">
      <alignment horizontal="left" vertical="top" wrapText="1"/>
    </xf>
    <xf numFmtId="0" fontId="37" fillId="24" borderId="0" xfId="0" applyFont="1" applyFill="1" applyBorder="1" applyAlignment="1">
      <alignment horizontal="left" vertical="top"/>
    </xf>
    <xf numFmtId="0" fontId="72" fillId="24" borderId="0" xfId="0" applyFont="1" applyFill="1" applyBorder="1" applyAlignment="1">
      <alignment horizontal="center" vertical="center"/>
    </xf>
    <xf numFmtId="0" fontId="36" fillId="24" borderId="0" xfId="0" applyFont="1" applyFill="1" applyBorder="1" applyAlignment="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horizontal="left" vertical="center"/>
    </xf>
    <xf numFmtId="0" fontId="35" fillId="24" borderId="0" xfId="0" applyFont="1" applyFill="1" applyBorder="1" applyAlignment="1"/>
    <xf numFmtId="0" fontId="37" fillId="24" borderId="0" xfId="0" applyFont="1" applyFill="1" applyBorder="1" applyAlignment="1">
      <alignment horizontal="left"/>
    </xf>
    <xf numFmtId="0" fontId="34" fillId="24" borderId="0" xfId="0" applyFont="1" applyFill="1" applyBorder="1" applyAlignment="1">
      <alignment horizontal="right" vertical="top"/>
    </xf>
    <xf numFmtId="0" fontId="37" fillId="24" borderId="12" xfId="0" applyFont="1" applyFill="1" applyBorder="1" applyAlignment="1"/>
    <xf numFmtId="0" fontId="35" fillId="24" borderId="14" xfId="0" applyFont="1" applyFill="1" applyBorder="1" applyAlignment="1">
      <alignment vertical="center"/>
    </xf>
    <xf numFmtId="0" fontId="36" fillId="24" borderId="0" xfId="0" applyFont="1" applyFill="1" applyBorder="1" applyAlignment="1">
      <alignment horizontal="center" vertical="top"/>
    </xf>
    <xf numFmtId="0" fontId="35" fillId="24" borderId="16" xfId="0" applyFont="1" applyFill="1" applyBorder="1" applyAlignment="1">
      <alignment horizontal="left" vertical="top"/>
    </xf>
    <xf numFmtId="0" fontId="35" fillId="24" borderId="20" xfId="0" applyFont="1" applyFill="1" applyBorder="1" applyAlignment="1">
      <alignment horizontal="left" vertical="top"/>
    </xf>
    <xf numFmtId="0" fontId="73" fillId="0" borderId="0" xfId="57">
      <alignment vertical="center"/>
    </xf>
    <xf numFmtId="0" fontId="77" fillId="0" borderId="21" xfId="57" applyFont="1" applyBorder="1" applyAlignment="1">
      <alignment horizontal="distributed" vertical="center"/>
    </xf>
    <xf numFmtId="0" fontId="77" fillId="0" borderId="27" xfId="57" applyFont="1" applyBorder="1" applyAlignment="1">
      <alignment horizontal="distributed" vertical="center"/>
    </xf>
    <xf numFmtId="58" fontId="0" fillId="0" borderId="27" xfId="57" applyNumberFormat="1" applyFont="1" applyBorder="1">
      <alignment vertical="center"/>
    </xf>
    <xf numFmtId="0" fontId="77" fillId="0" borderId="21" xfId="57" applyFont="1" applyBorder="1" applyAlignment="1">
      <alignment horizontal="center" vertical="center"/>
    </xf>
    <xf numFmtId="0" fontId="0" fillId="0" borderId="21" xfId="57" applyFont="1" applyBorder="1">
      <alignment vertical="center"/>
    </xf>
    <xf numFmtId="58" fontId="0" fillId="0" borderId="21" xfId="57" applyNumberFormat="1" applyFont="1" applyBorder="1" applyAlignment="1">
      <alignment horizontal="left" vertical="center"/>
    </xf>
    <xf numFmtId="0" fontId="74" fillId="0" borderId="0" xfId="0" applyFont="1" applyAlignment="1"/>
    <xf numFmtId="0" fontId="79" fillId="0" borderId="174" xfId="0" applyFont="1" applyBorder="1" applyAlignment="1">
      <alignment horizontal="right" vertical="center" wrapText="1"/>
    </xf>
    <xf numFmtId="0" fontId="79" fillId="0" borderId="177" xfId="0" applyFont="1" applyBorder="1" applyAlignment="1">
      <alignment horizontal="left" vertical="center" wrapText="1"/>
    </xf>
    <xf numFmtId="0" fontId="79" fillId="0" borderId="179" xfId="0" applyFont="1" applyBorder="1" applyAlignment="1">
      <alignment horizontal="center" vertical="center" wrapText="1"/>
    </xf>
    <xf numFmtId="20" fontId="79" fillId="0" borderId="179" xfId="0" applyNumberFormat="1" applyFont="1" applyBorder="1" applyAlignment="1">
      <alignment horizontal="center" vertical="center" wrapText="1"/>
    </xf>
    <xf numFmtId="0" fontId="79" fillId="0" borderId="179" xfId="0" applyFont="1" applyBorder="1" applyAlignment="1">
      <alignment horizontal="left" vertical="center" wrapText="1"/>
    </xf>
    <xf numFmtId="0" fontId="79" fillId="0" borderId="182" xfId="0" applyFont="1" applyBorder="1" applyAlignment="1">
      <alignment horizontal="left"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8" xfId="43" applyFont="1" applyFill="1" applyBorder="1" applyAlignment="1">
      <alignment horizontal="left" vertical="center"/>
    </xf>
    <xf numFmtId="49" fontId="41" fillId="24" borderId="41" xfId="43" applyNumberFormat="1"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xf numFmtId="179" fontId="62" fillId="0" borderId="19" xfId="0" applyNumberFormat="1" applyFont="1" applyFill="1" applyBorder="1" applyAlignment="1" applyProtection="1">
      <alignment horizontal="center" vertical="center"/>
    </xf>
    <xf numFmtId="179" fontId="62" fillId="0" borderId="10" xfId="0" applyNumberFormat="1" applyFont="1" applyFill="1" applyBorder="1" applyAlignment="1" applyProtection="1">
      <alignment horizontal="center" vertical="center"/>
    </xf>
    <xf numFmtId="179" fontId="62" fillId="0" borderId="11" xfId="0" applyNumberFormat="1" applyFont="1" applyFill="1" applyBorder="1" applyAlignment="1" applyProtection="1">
      <alignment horizontal="center" vertical="center"/>
    </xf>
    <xf numFmtId="179" fontId="62" fillId="0" borderId="19" xfId="0" applyNumberFormat="1" applyFont="1" applyFill="1" applyBorder="1" applyAlignment="1" applyProtection="1">
      <alignment horizontal="right" vertical="center"/>
    </xf>
    <xf numFmtId="179" fontId="62" fillId="0" borderId="11" xfId="0" applyNumberFormat="1" applyFont="1" applyFill="1" applyBorder="1" applyAlignment="1" applyProtection="1">
      <alignment horizontal="right" vertical="center"/>
    </xf>
    <xf numFmtId="0" fontId="62" fillId="0" borderId="19" xfId="0" applyFont="1" applyFill="1" applyBorder="1" applyAlignment="1" applyProtection="1">
      <alignment horizontal="right" vertical="center"/>
    </xf>
    <xf numFmtId="0" fontId="62" fillId="0" borderId="11" xfId="0" applyFont="1" applyFill="1" applyBorder="1" applyAlignment="1" applyProtection="1">
      <alignment horizontal="right" vertical="center"/>
    </xf>
    <xf numFmtId="184" fontId="62" fillId="24" borderId="0" xfId="0" applyNumberFormat="1" applyFont="1" applyFill="1" applyBorder="1" applyAlignment="1" applyProtection="1">
      <alignment horizontal="center" vertical="center"/>
    </xf>
    <xf numFmtId="0" fontId="62" fillId="24" borderId="0" xfId="0" applyFont="1" applyFill="1" applyBorder="1" applyAlignment="1" applyProtection="1">
      <alignment horizontal="center" vertical="center"/>
    </xf>
    <xf numFmtId="179" fontId="62" fillId="24" borderId="0" xfId="0" applyNumberFormat="1" applyFont="1" applyFill="1" applyBorder="1" applyAlignment="1" applyProtection="1">
      <alignment horizontal="center" vertical="center"/>
    </xf>
    <xf numFmtId="0" fontId="62" fillId="0" borderId="12" xfId="0" applyFont="1" applyFill="1" applyBorder="1" applyAlignment="1" applyProtection="1">
      <alignment horizontal="center" vertical="center"/>
    </xf>
    <xf numFmtId="183" fontId="62" fillId="0" borderId="19" xfId="0" applyNumberFormat="1" applyFont="1" applyFill="1" applyBorder="1" applyAlignment="1" applyProtection="1">
      <alignment horizontal="center" vertical="center"/>
    </xf>
    <xf numFmtId="183" fontId="62" fillId="0" borderId="10" xfId="0" applyNumberFormat="1" applyFont="1" applyFill="1" applyBorder="1" applyAlignment="1" applyProtection="1">
      <alignment horizontal="center" vertical="center"/>
    </xf>
    <xf numFmtId="183" fontId="62" fillId="0" borderId="11" xfId="0" applyNumberFormat="1" applyFont="1" applyFill="1" applyBorder="1" applyAlignment="1" applyProtection="1">
      <alignment horizontal="center" vertical="center"/>
    </xf>
    <xf numFmtId="186" fontId="62" fillId="24" borderId="19" xfId="0" applyNumberFormat="1" applyFont="1" applyFill="1" applyBorder="1" applyAlignment="1" applyProtection="1">
      <alignment horizontal="center" vertical="center"/>
    </xf>
    <xf numFmtId="186" fontId="62" fillId="24" borderId="10" xfId="0" applyNumberFormat="1" applyFont="1" applyFill="1" applyBorder="1" applyAlignment="1" applyProtection="1">
      <alignment horizontal="center" vertical="center"/>
    </xf>
    <xf numFmtId="186" fontId="62" fillId="24" borderId="11" xfId="0" applyNumberFormat="1" applyFont="1" applyFill="1" applyBorder="1" applyAlignment="1" applyProtection="1">
      <alignment horizontal="center" vertical="center"/>
    </xf>
    <xf numFmtId="184" fontId="62" fillId="24" borderId="0" xfId="56" applyNumberFormat="1" applyFont="1" applyFill="1" applyBorder="1" applyAlignment="1" applyProtection="1">
      <alignment horizontal="right" vertical="center"/>
    </xf>
    <xf numFmtId="0" fontId="62" fillId="27" borderId="19" xfId="0" applyFont="1" applyFill="1" applyBorder="1" applyAlignment="1" applyProtection="1">
      <alignment horizontal="center" vertical="center"/>
      <protection locked="0"/>
    </xf>
    <xf numFmtId="0" fontId="62" fillId="27" borderId="11" xfId="0" applyFont="1" applyFill="1" applyBorder="1" applyAlignment="1" applyProtection="1">
      <alignment horizontal="center" vertical="center"/>
      <protection locked="0"/>
    </xf>
    <xf numFmtId="0" fontId="62" fillId="24" borderId="0" xfId="0" applyFont="1" applyFill="1" applyBorder="1" applyAlignment="1" applyProtection="1">
      <alignment horizontal="right" vertical="center"/>
    </xf>
    <xf numFmtId="179" fontId="62" fillId="24" borderId="0" xfId="0" applyNumberFormat="1" applyFont="1" applyFill="1" applyBorder="1" applyAlignment="1" applyProtection="1">
      <alignment horizontal="right" vertical="center"/>
    </xf>
    <xf numFmtId="183" fontId="62" fillId="0" borderId="21" xfId="0" applyNumberFormat="1"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11" xfId="0" applyFont="1" applyFill="1" applyBorder="1" applyAlignment="1" applyProtection="1">
      <alignment horizontal="center" vertical="center"/>
    </xf>
    <xf numFmtId="184" fontId="62" fillId="0" borderId="19" xfId="56" applyNumberFormat="1" applyFont="1" applyFill="1" applyBorder="1" applyAlignment="1" applyProtection="1">
      <alignment horizontal="right" vertical="center"/>
    </xf>
    <xf numFmtId="184" fontId="62" fillId="0" borderId="11" xfId="56" applyNumberFormat="1" applyFont="1" applyFill="1" applyBorder="1" applyAlignment="1" applyProtection="1">
      <alignment horizontal="right" vertical="center"/>
    </xf>
    <xf numFmtId="183" fontId="62" fillId="24" borderId="19" xfId="0" applyNumberFormat="1" applyFont="1" applyFill="1" applyBorder="1" applyAlignment="1" applyProtection="1">
      <alignment horizontal="center" vertical="center"/>
    </xf>
    <xf numFmtId="183" fontId="62" fillId="24" borderId="11" xfId="0" applyNumberFormat="1" applyFont="1" applyFill="1" applyBorder="1" applyAlignment="1" applyProtection="1">
      <alignment horizontal="center" vertical="center"/>
    </xf>
    <xf numFmtId="0" fontId="62" fillId="26" borderId="19" xfId="0" applyFont="1" applyFill="1" applyBorder="1" applyAlignment="1" applyProtection="1">
      <alignment horizontal="center" vertical="center"/>
      <protection locked="0"/>
    </xf>
    <xf numFmtId="0" fontId="62" fillId="26" borderId="11" xfId="0" applyFont="1" applyFill="1" applyBorder="1" applyAlignment="1" applyProtection="1">
      <alignment horizontal="center" vertical="center"/>
      <protection locked="0"/>
    </xf>
    <xf numFmtId="179" fontId="62" fillId="24" borderId="19" xfId="0" applyNumberFormat="1" applyFont="1" applyFill="1" applyBorder="1" applyAlignment="1" applyProtection="1">
      <alignment horizontal="center" vertical="center"/>
    </xf>
    <xf numFmtId="179" fontId="62" fillId="24" borderId="11" xfId="0" applyNumberFormat="1" applyFont="1" applyFill="1" applyBorder="1" applyAlignment="1" applyProtection="1">
      <alignment horizontal="center" vertical="center"/>
    </xf>
    <xf numFmtId="185" fontId="62" fillId="24" borderId="19" xfId="0" applyNumberFormat="1" applyFont="1" applyFill="1" applyBorder="1" applyAlignment="1" applyProtection="1">
      <alignment horizontal="center" vertical="center"/>
    </xf>
    <xf numFmtId="185" fontId="62" fillId="24" borderId="10" xfId="0" applyNumberFormat="1" applyFont="1" applyFill="1" applyBorder="1" applyAlignment="1" applyProtection="1">
      <alignment horizontal="center" vertical="center"/>
    </xf>
    <xf numFmtId="185" fontId="62" fillId="24" borderId="11" xfId="0" applyNumberFormat="1" applyFont="1" applyFill="1" applyBorder="1" applyAlignment="1" applyProtection="1">
      <alignment horizontal="center" vertical="center"/>
    </xf>
    <xf numFmtId="0" fontId="62" fillId="0" borderId="10" xfId="0" applyFont="1" applyFill="1" applyBorder="1" applyAlignment="1" applyProtection="1">
      <alignment horizontal="center" vertical="center"/>
    </xf>
    <xf numFmtId="0" fontId="62" fillId="0" borderId="0" xfId="0" applyFont="1" applyFill="1" applyBorder="1" applyAlignment="1" applyProtection="1">
      <alignment horizontal="center" vertical="center"/>
    </xf>
    <xf numFmtId="0" fontId="62" fillId="27" borderId="19" xfId="0" applyFont="1" applyFill="1" applyBorder="1" applyAlignment="1" applyProtection="1">
      <alignment horizontal="right" vertical="center"/>
      <protection locked="0"/>
    </xf>
    <xf numFmtId="0" fontId="62" fillId="27" borderId="11" xfId="0" applyFont="1" applyFill="1" applyBorder="1" applyAlignment="1" applyProtection="1">
      <alignment horizontal="right" vertical="center"/>
      <protection locked="0"/>
    </xf>
    <xf numFmtId="184" fontId="62" fillId="27" borderId="19" xfId="56" applyNumberFormat="1" applyFont="1" applyFill="1" applyBorder="1" applyAlignment="1" applyProtection="1">
      <alignment horizontal="right" vertical="center"/>
      <protection locked="0"/>
    </xf>
    <xf numFmtId="184" fontId="62" fillId="27" borderId="11" xfId="56" applyNumberFormat="1" applyFont="1" applyFill="1" applyBorder="1" applyAlignment="1" applyProtection="1">
      <alignment horizontal="right" vertical="center"/>
      <protection locked="0"/>
    </xf>
    <xf numFmtId="0" fontId="61" fillId="0" borderId="19" xfId="0" applyFont="1" applyFill="1" applyBorder="1" applyAlignment="1" applyProtection="1">
      <alignment horizontal="center" vertical="center"/>
    </xf>
    <xf numFmtId="0" fontId="61" fillId="0" borderId="10" xfId="0" applyFont="1" applyFill="1" applyBorder="1" applyAlignment="1" applyProtection="1">
      <alignment horizontal="center" vertical="center"/>
    </xf>
    <xf numFmtId="0" fontId="61" fillId="0" borderId="11" xfId="0" applyFont="1" applyFill="1" applyBorder="1" applyAlignment="1" applyProtection="1">
      <alignment horizontal="center" vertical="center"/>
    </xf>
    <xf numFmtId="183" fontId="62" fillId="0" borderId="21" xfId="56" applyNumberFormat="1" applyFont="1" applyFill="1" applyBorder="1" applyAlignment="1" applyProtection="1">
      <alignment horizontal="right" vertical="center"/>
    </xf>
    <xf numFmtId="179" fontId="62" fillId="27" borderId="19" xfId="0" applyNumberFormat="1" applyFont="1" applyFill="1" applyBorder="1" applyAlignment="1" applyProtection="1">
      <alignment horizontal="right" vertical="center"/>
      <protection locked="0"/>
    </xf>
    <xf numFmtId="179" fontId="62" fillId="27" borderId="11" xfId="0" applyNumberFormat="1" applyFont="1" applyFill="1" applyBorder="1" applyAlignment="1" applyProtection="1">
      <alignment horizontal="right" vertical="center"/>
      <protection locked="0"/>
    </xf>
    <xf numFmtId="0" fontId="62" fillId="24" borderId="0" xfId="0" applyFont="1" applyFill="1" applyBorder="1" applyAlignment="1" applyProtection="1">
      <alignment horizontal="center" vertical="center" wrapText="1"/>
    </xf>
    <xf numFmtId="183" fontId="62" fillId="27" borderId="19" xfId="56" applyNumberFormat="1" applyFont="1" applyFill="1" applyBorder="1" applyAlignment="1" applyProtection="1">
      <alignment horizontal="right" vertical="center"/>
      <protection locked="0"/>
    </xf>
    <xf numFmtId="183" fontId="62" fillId="27" borderId="11" xfId="56" applyNumberFormat="1" applyFont="1" applyFill="1" applyBorder="1" applyAlignment="1" applyProtection="1">
      <alignment horizontal="right" vertical="center"/>
      <protection locked="0"/>
    </xf>
    <xf numFmtId="183" fontId="62" fillId="0" borderId="19" xfId="56" applyNumberFormat="1" applyFont="1" applyFill="1" applyBorder="1" applyAlignment="1" applyProtection="1">
      <alignment horizontal="right" vertical="center"/>
    </xf>
    <xf numFmtId="183" fontId="62" fillId="0" borderId="11" xfId="56" applyNumberFormat="1" applyFont="1" applyFill="1" applyBorder="1" applyAlignment="1" applyProtection="1">
      <alignment horizontal="right" vertical="center"/>
    </xf>
    <xf numFmtId="183" fontId="62" fillId="27" borderId="21" xfId="56" applyNumberFormat="1" applyFont="1" applyFill="1" applyBorder="1" applyAlignment="1" applyProtection="1">
      <alignment horizontal="right" vertical="center"/>
      <protection locked="0"/>
    </xf>
    <xf numFmtId="181" fontId="62" fillId="0" borderId="19" xfId="0" applyNumberFormat="1" applyFont="1" applyFill="1" applyBorder="1" applyAlignment="1" applyProtection="1">
      <alignment horizontal="center" vertical="center"/>
    </xf>
    <xf numFmtId="181" fontId="62" fillId="0" borderId="11" xfId="0" applyNumberFormat="1" applyFont="1" applyFill="1" applyBorder="1" applyAlignment="1" applyProtection="1">
      <alignment horizontal="center" vertical="center"/>
    </xf>
    <xf numFmtId="0" fontId="62" fillId="0" borderId="12" xfId="0" applyFont="1" applyFill="1" applyBorder="1" applyAlignment="1" applyProtection="1">
      <alignment horizontal="right" vertical="center"/>
    </xf>
    <xf numFmtId="0" fontId="63" fillId="0" borderId="0" xfId="0" applyFont="1" applyFill="1" applyBorder="1" applyAlignment="1" applyProtection="1">
      <alignment horizontal="center" vertical="center" wrapText="1"/>
    </xf>
    <xf numFmtId="182" fontId="62" fillId="24" borderId="0" xfId="0" applyNumberFormat="1" applyFont="1" applyFill="1" applyBorder="1" applyAlignment="1" applyProtection="1">
      <alignment horizontal="center" vertical="center"/>
    </xf>
    <xf numFmtId="0" fontId="58" fillId="27" borderId="63" xfId="0" applyFont="1" applyFill="1" applyBorder="1" applyAlignment="1" applyProtection="1">
      <alignment horizontal="left" vertical="center" wrapText="1"/>
      <protection locked="0"/>
    </xf>
    <xf numFmtId="0" fontId="58" fillId="27" borderId="10" xfId="0" applyFont="1" applyFill="1" applyBorder="1" applyAlignment="1" applyProtection="1">
      <alignment horizontal="left" vertical="center" wrapText="1"/>
      <protection locked="0"/>
    </xf>
    <xf numFmtId="0" fontId="58" fillId="27" borderId="41" xfId="0" applyFont="1" applyFill="1" applyBorder="1" applyAlignment="1" applyProtection="1">
      <alignment horizontal="left" vertical="center" wrapText="1"/>
      <protection locked="0"/>
    </xf>
    <xf numFmtId="0" fontId="63" fillId="26" borderId="68" xfId="0" applyFont="1" applyFill="1" applyBorder="1" applyAlignment="1" applyProtection="1">
      <alignment horizontal="center" vertical="center" wrapText="1"/>
      <protection locked="0"/>
    </xf>
    <xf numFmtId="0" fontId="63" fillId="26" borderId="70" xfId="0" applyFont="1" applyFill="1" applyBorder="1" applyAlignment="1" applyProtection="1">
      <alignment horizontal="center" vertical="center" wrapText="1"/>
      <protection locked="0"/>
    </xf>
    <xf numFmtId="0" fontId="58" fillId="26" borderId="71" xfId="0" applyFont="1" applyFill="1" applyBorder="1" applyAlignment="1" applyProtection="1">
      <alignment horizontal="center" vertical="center" wrapText="1"/>
      <protection locked="0"/>
    </xf>
    <xf numFmtId="0" fontId="58" fillId="26" borderId="70" xfId="0" applyFont="1" applyFill="1" applyBorder="1" applyAlignment="1" applyProtection="1">
      <alignment horizontal="center" vertical="center" wrapText="1"/>
      <protection locked="0"/>
    </xf>
    <xf numFmtId="0" fontId="58" fillId="26" borderId="71" xfId="0" applyFont="1" applyFill="1" applyBorder="1" applyAlignment="1" applyProtection="1">
      <alignment horizontal="center" vertical="center" shrinkToFit="1"/>
      <protection locked="0"/>
    </xf>
    <xf numFmtId="0" fontId="58" fillId="26" borderId="69" xfId="0" applyFont="1" applyFill="1" applyBorder="1" applyAlignment="1" applyProtection="1">
      <alignment horizontal="center" vertical="center" shrinkToFit="1"/>
      <protection locked="0"/>
    </xf>
    <xf numFmtId="0" fontId="58" fillId="26" borderId="70" xfId="0" applyFont="1" applyFill="1" applyBorder="1" applyAlignment="1" applyProtection="1">
      <alignment horizontal="center" vertical="center" shrinkToFit="1"/>
      <protection locked="0"/>
    </xf>
    <xf numFmtId="0" fontId="58" fillId="27" borderId="71" xfId="0" applyFont="1" applyFill="1" applyBorder="1" applyAlignment="1" applyProtection="1">
      <alignment horizontal="center" vertical="center" wrapText="1"/>
      <protection locked="0"/>
    </xf>
    <xf numFmtId="0" fontId="58" fillId="27" borderId="69" xfId="0" applyFont="1" applyFill="1" applyBorder="1" applyAlignment="1" applyProtection="1">
      <alignment horizontal="center" vertical="center" wrapText="1"/>
      <protection locked="0"/>
    </xf>
    <xf numFmtId="0" fontId="58" fillId="27" borderId="72" xfId="0" applyFont="1" applyFill="1" applyBorder="1" applyAlignment="1" applyProtection="1">
      <alignment horizontal="center" vertical="center" wrapText="1"/>
      <protection locked="0"/>
    </xf>
    <xf numFmtId="180" fontId="59" fillId="24" borderId="68" xfId="0" applyNumberFormat="1" applyFont="1" applyFill="1" applyBorder="1" applyAlignment="1" applyProtection="1">
      <alignment horizontal="center" vertical="center" wrapText="1"/>
    </xf>
    <xf numFmtId="180" fontId="59" fillId="24" borderId="72" xfId="0" applyNumberFormat="1" applyFont="1" applyFill="1" applyBorder="1" applyAlignment="1" applyProtection="1">
      <alignment horizontal="center" vertical="center" wrapText="1"/>
    </xf>
    <xf numFmtId="180" fontId="59" fillId="24" borderId="68" xfId="56" applyNumberFormat="1" applyFont="1" applyFill="1" applyBorder="1" applyAlignment="1" applyProtection="1">
      <alignment horizontal="center" vertical="center" wrapText="1"/>
    </xf>
    <xf numFmtId="180" fontId="59" fillId="24" borderId="72" xfId="56" applyNumberFormat="1" applyFont="1" applyFill="1" applyBorder="1" applyAlignment="1" applyProtection="1">
      <alignment horizontal="center" vertical="center" wrapText="1"/>
    </xf>
    <xf numFmtId="0" fontId="58" fillId="27" borderId="68" xfId="0" applyFont="1" applyFill="1" applyBorder="1" applyAlignment="1" applyProtection="1">
      <alignment horizontal="left" vertical="center" wrapText="1"/>
      <protection locked="0"/>
    </xf>
    <xf numFmtId="0" fontId="58" fillId="27" borderId="69" xfId="0" applyFont="1" applyFill="1" applyBorder="1" applyAlignment="1" applyProtection="1">
      <alignment horizontal="left" vertical="center" wrapText="1"/>
      <protection locked="0"/>
    </xf>
    <xf numFmtId="0" fontId="58" fillId="27" borderId="72" xfId="0" applyFont="1" applyFill="1" applyBorder="1" applyAlignment="1" applyProtection="1">
      <alignment horizontal="left" vertical="center" wrapText="1"/>
      <protection locked="0"/>
    </xf>
    <xf numFmtId="0" fontId="63" fillId="26" borderId="63" xfId="0" applyFont="1" applyFill="1" applyBorder="1" applyAlignment="1" applyProtection="1">
      <alignment horizontal="center" vertical="center" wrapText="1"/>
      <protection locked="0"/>
    </xf>
    <xf numFmtId="0" fontId="63" fillId="26" borderId="11" xfId="0" applyFont="1" applyFill="1" applyBorder="1" applyAlignment="1" applyProtection="1">
      <alignment horizontal="center" vertical="center" wrapText="1"/>
      <protection locked="0"/>
    </xf>
    <xf numFmtId="0" fontId="58" fillId="26" borderId="19" xfId="0" applyFont="1" applyFill="1" applyBorder="1" applyAlignment="1" applyProtection="1">
      <alignment horizontal="center" vertical="center" wrapText="1"/>
      <protection locked="0"/>
    </xf>
    <xf numFmtId="0" fontId="58" fillId="26" borderId="11" xfId="0" applyFont="1" applyFill="1" applyBorder="1" applyAlignment="1" applyProtection="1">
      <alignment horizontal="center" vertical="center" wrapText="1"/>
      <protection locked="0"/>
    </xf>
    <xf numFmtId="0" fontId="58" fillId="26" borderId="19" xfId="0" applyFont="1" applyFill="1" applyBorder="1" applyAlignment="1" applyProtection="1">
      <alignment horizontal="center" vertical="center" shrinkToFit="1"/>
      <protection locked="0"/>
    </xf>
    <xf numFmtId="0" fontId="58" fillId="26" borderId="10" xfId="0" applyFont="1" applyFill="1" applyBorder="1" applyAlignment="1" applyProtection="1">
      <alignment horizontal="center" vertical="center" shrinkToFit="1"/>
      <protection locked="0"/>
    </xf>
    <xf numFmtId="0" fontId="58" fillId="26" borderId="11" xfId="0" applyFont="1" applyFill="1" applyBorder="1" applyAlignment="1" applyProtection="1">
      <alignment horizontal="center" vertical="center" shrinkToFit="1"/>
      <protection locked="0"/>
    </xf>
    <xf numFmtId="0" fontId="58" fillId="27" borderId="19" xfId="0" applyFont="1" applyFill="1" applyBorder="1" applyAlignment="1" applyProtection="1">
      <alignment horizontal="center" vertical="center" wrapText="1"/>
      <protection locked="0"/>
    </xf>
    <xf numFmtId="0" fontId="58" fillId="27" borderId="10" xfId="0" applyFont="1" applyFill="1" applyBorder="1" applyAlignment="1" applyProtection="1">
      <alignment horizontal="center" vertical="center" wrapText="1"/>
      <protection locked="0"/>
    </xf>
    <xf numFmtId="0" fontId="58" fillId="27" borderId="41" xfId="0" applyFont="1" applyFill="1" applyBorder="1" applyAlignment="1" applyProtection="1">
      <alignment horizontal="center" vertical="center" wrapText="1"/>
      <protection locked="0"/>
    </xf>
    <xf numFmtId="180" fontId="59" fillId="24" borderId="63" xfId="0" applyNumberFormat="1" applyFont="1" applyFill="1" applyBorder="1" applyAlignment="1" applyProtection="1">
      <alignment horizontal="center" vertical="center" wrapText="1"/>
    </xf>
    <xf numFmtId="180" fontId="59" fillId="24" borderId="41" xfId="0" applyNumberFormat="1" applyFont="1" applyFill="1" applyBorder="1" applyAlignment="1" applyProtection="1">
      <alignment horizontal="center" vertical="center" wrapText="1"/>
    </xf>
    <xf numFmtId="180" fontId="59" fillId="24" borderId="63" xfId="56" applyNumberFormat="1" applyFont="1" applyFill="1" applyBorder="1" applyAlignment="1" applyProtection="1">
      <alignment horizontal="center" vertical="center" wrapText="1"/>
    </xf>
    <xf numFmtId="180" fontId="59" fillId="24" borderId="41" xfId="56" applyNumberFormat="1" applyFont="1" applyFill="1" applyBorder="1" applyAlignment="1" applyProtection="1">
      <alignment horizontal="center" vertical="center" wrapText="1"/>
    </xf>
    <xf numFmtId="0" fontId="58" fillId="27" borderId="79" xfId="0" applyFont="1" applyFill="1" applyBorder="1" applyAlignment="1" applyProtection="1">
      <alignment horizontal="left" vertical="center" wrapText="1"/>
      <protection locked="0"/>
    </xf>
    <xf numFmtId="0" fontId="58" fillId="27" borderId="47" xfId="0" applyFont="1" applyFill="1" applyBorder="1" applyAlignment="1" applyProtection="1">
      <alignment horizontal="left" vertical="center" wrapText="1"/>
      <protection locked="0"/>
    </xf>
    <xf numFmtId="0" fontId="58" fillId="27" borderId="49" xfId="0" applyFont="1" applyFill="1" applyBorder="1" applyAlignment="1" applyProtection="1">
      <alignment horizontal="left" vertical="center" wrapText="1"/>
      <protection locked="0"/>
    </xf>
    <xf numFmtId="0" fontId="63" fillId="26" borderId="79" xfId="0" applyFont="1" applyFill="1" applyBorder="1" applyAlignment="1" applyProtection="1">
      <alignment horizontal="center" vertical="center" wrapText="1"/>
      <protection locked="0"/>
    </xf>
    <xf numFmtId="0" fontId="63" fillId="26" borderId="48" xfId="0" applyFont="1" applyFill="1" applyBorder="1" applyAlignment="1" applyProtection="1">
      <alignment horizontal="center" vertical="center" wrapText="1"/>
      <protection locked="0"/>
    </xf>
    <xf numFmtId="0" fontId="58" fillId="26" borderId="46" xfId="0" applyFont="1" applyFill="1" applyBorder="1" applyAlignment="1" applyProtection="1">
      <alignment horizontal="center" vertical="center" wrapText="1"/>
      <protection locked="0"/>
    </xf>
    <xf numFmtId="0" fontId="58" fillId="26" borderId="48" xfId="0" applyFont="1" applyFill="1" applyBorder="1" applyAlignment="1" applyProtection="1">
      <alignment horizontal="center" vertical="center" wrapText="1"/>
      <protection locked="0"/>
    </xf>
    <xf numFmtId="0" fontId="58" fillId="26" borderId="46" xfId="0" applyFont="1" applyFill="1" applyBorder="1" applyAlignment="1" applyProtection="1">
      <alignment horizontal="center" vertical="center" shrinkToFit="1"/>
      <protection locked="0"/>
    </xf>
    <xf numFmtId="0" fontId="58" fillId="26" borderId="47" xfId="0" applyFont="1" applyFill="1" applyBorder="1" applyAlignment="1" applyProtection="1">
      <alignment horizontal="center" vertical="center" shrinkToFit="1"/>
      <protection locked="0"/>
    </xf>
    <xf numFmtId="0" fontId="58" fillId="26" borderId="48" xfId="0" applyFont="1" applyFill="1" applyBorder="1" applyAlignment="1" applyProtection="1">
      <alignment horizontal="center" vertical="center" shrinkToFit="1"/>
      <protection locked="0"/>
    </xf>
    <xf numFmtId="0" fontId="58" fillId="27" borderId="46" xfId="0" applyFont="1" applyFill="1" applyBorder="1" applyAlignment="1" applyProtection="1">
      <alignment horizontal="center" vertical="center" wrapText="1"/>
      <protection locked="0"/>
    </xf>
    <xf numFmtId="0" fontId="58" fillId="27" borderId="47" xfId="0" applyFont="1" applyFill="1" applyBorder="1" applyAlignment="1" applyProtection="1">
      <alignment horizontal="center" vertical="center" wrapText="1"/>
      <protection locked="0"/>
    </xf>
    <xf numFmtId="0" fontId="58" fillId="27" borderId="49" xfId="0" applyFont="1" applyFill="1" applyBorder="1" applyAlignment="1" applyProtection="1">
      <alignment horizontal="center" vertical="center" wrapText="1"/>
      <protection locked="0"/>
    </xf>
    <xf numFmtId="180" fontId="59" fillId="24" borderId="79" xfId="0" applyNumberFormat="1" applyFont="1" applyFill="1" applyBorder="1" applyAlignment="1" applyProtection="1">
      <alignment horizontal="center" vertical="center" wrapText="1"/>
    </xf>
    <xf numFmtId="180" fontId="59" fillId="24" borderId="49" xfId="0" applyNumberFormat="1" applyFont="1" applyFill="1" applyBorder="1" applyAlignment="1" applyProtection="1">
      <alignment horizontal="center" vertical="center" wrapText="1"/>
    </xf>
    <xf numFmtId="180" fontId="59" fillId="24" borderId="79" xfId="56" applyNumberFormat="1" applyFont="1" applyFill="1" applyBorder="1" applyAlignment="1" applyProtection="1">
      <alignment horizontal="center" vertical="center" wrapText="1"/>
    </xf>
    <xf numFmtId="180" fontId="59" fillId="24" borderId="49" xfId="56" applyNumberFormat="1" applyFont="1" applyFill="1" applyBorder="1" applyAlignment="1" applyProtection="1">
      <alignment horizontal="center" vertical="center" wrapText="1"/>
    </xf>
    <xf numFmtId="0" fontId="58" fillId="0" borderId="80" xfId="0" applyFont="1" applyFill="1" applyBorder="1" applyAlignment="1" applyProtection="1">
      <alignment horizontal="center" vertical="center"/>
    </xf>
    <xf numFmtId="0" fontId="58" fillId="0" borderId="81" xfId="0" applyFont="1" applyFill="1" applyBorder="1" applyAlignment="1" applyProtection="1">
      <alignment horizontal="center" vertical="center"/>
    </xf>
    <xf numFmtId="0" fontId="58" fillId="0" borderId="82" xfId="0" applyFont="1" applyFill="1" applyBorder="1" applyAlignment="1" applyProtection="1">
      <alignment horizontal="center" vertical="center"/>
    </xf>
    <xf numFmtId="0" fontId="58" fillId="0" borderId="36" xfId="0" applyFont="1" applyFill="1" applyBorder="1" applyAlignment="1" applyProtection="1">
      <alignment horizontal="center" vertical="center" wrapText="1"/>
    </xf>
    <xf numFmtId="0" fontId="58" fillId="0" borderId="37" xfId="0" applyFont="1"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8" fillId="0" borderId="17" xfId="0" applyFont="1" applyFill="1" applyBorder="1" applyAlignment="1" applyProtection="1">
      <alignment horizontal="center" vertical="center" wrapText="1"/>
    </xf>
    <xf numFmtId="0" fontId="58" fillId="0" borderId="44" xfId="0" applyFont="1" applyFill="1" applyBorder="1" applyAlignment="1" applyProtection="1">
      <alignment horizontal="center" vertical="center" wrapText="1"/>
    </xf>
    <xf numFmtId="0" fontId="58" fillId="0" borderId="45" xfId="0" applyFont="1" applyFill="1" applyBorder="1" applyAlignment="1" applyProtection="1">
      <alignment horizontal="center" vertical="center" wrapText="1"/>
    </xf>
    <xf numFmtId="0" fontId="58" fillId="0" borderId="35" xfId="0" applyFont="1" applyFill="1" applyBorder="1" applyAlignment="1" applyProtection="1">
      <alignment horizontal="center" vertical="center" wrapText="1"/>
    </xf>
    <xf numFmtId="0" fontId="58" fillId="0" borderId="16" xfId="0" applyFont="1" applyFill="1" applyBorder="1" applyAlignment="1" applyProtection="1">
      <alignment horizontal="center" vertical="center" wrapText="1"/>
    </xf>
    <xf numFmtId="0" fontId="58" fillId="0" borderId="43" xfId="0" applyFont="1" applyFill="1" applyBorder="1" applyAlignment="1" applyProtection="1">
      <alignment horizontal="center" vertical="center" wrapText="1"/>
    </xf>
    <xf numFmtId="0" fontId="58" fillId="0" borderId="50" xfId="0" applyFont="1" applyFill="1" applyBorder="1" applyAlignment="1" applyProtection="1">
      <alignment horizontal="center" vertical="center" wrapText="1"/>
    </xf>
    <xf numFmtId="0" fontId="58" fillId="0" borderId="39" xfId="0" applyFont="1" applyFill="1" applyBorder="1" applyAlignment="1" applyProtection="1">
      <alignment horizontal="center" vertical="center" wrapText="1"/>
    </xf>
    <xf numFmtId="0" fontId="58" fillId="0" borderId="51" xfId="0" applyFont="1" applyFill="1" applyBorder="1" applyAlignment="1" applyProtection="1">
      <alignment horizontal="center" vertical="center" wrapText="1"/>
    </xf>
    <xf numFmtId="0" fontId="58" fillId="0" borderId="75" xfId="0" quotePrefix="1" applyFont="1" applyFill="1" applyBorder="1" applyAlignment="1" applyProtection="1">
      <alignment horizontal="center" vertical="center"/>
    </xf>
    <xf numFmtId="0" fontId="58" fillId="0" borderId="36" xfId="0" applyFont="1" applyFill="1" applyBorder="1" applyAlignment="1" applyProtection="1">
      <alignment horizontal="center" vertical="center"/>
    </xf>
    <xf numFmtId="0" fontId="59" fillId="26" borderId="0" xfId="0" applyFont="1" applyFill="1" applyAlignment="1" applyProtection="1">
      <alignment horizontal="center" vertical="center"/>
      <protection locked="0"/>
    </xf>
    <xf numFmtId="0" fontId="59" fillId="27" borderId="0" xfId="0" applyFont="1" applyFill="1" applyAlignment="1" applyProtection="1">
      <alignment horizontal="center" vertical="center"/>
      <protection locked="0"/>
    </xf>
    <xf numFmtId="0" fontId="59" fillId="0" borderId="0" xfId="0" applyFont="1" applyFill="1" applyAlignment="1" applyProtection="1">
      <alignment horizontal="center" vertical="center"/>
    </xf>
    <xf numFmtId="0" fontId="58" fillId="26" borderId="21" xfId="0" applyFont="1" applyFill="1" applyBorder="1" applyAlignment="1" applyProtection="1">
      <alignment horizontal="center" vertical="center"/>
      <protection locked="0"/>
    </xf>
    <xf numFmtId="0" fontId="63" fillId="0" borderId="56" xfId="0" applyFont="1" applyFill="1" applyBorder="1" applyAlignment="1" applyProtection="1">
      <alignment horizontal="center" vertical="center" wrapText="1"/>
    </xf>
    <xf numFmtId="0" fontId="63" fillId="0" borderId="77" xfId="0" applyFont="1" applyFill="1" applyBorder="1" applyAlignment="1" applyProtection="1">
      <alignment horizontal="center" vertical="center" wrapText="1"/>
    </xf>
    <xf numFmtId="0" fontId="63" fillId="0" borderId="58" xfId="0" applyFont="1" applyFill="1" applyBorder="1" applyAlignment="1" applyProtection="1">
      <alignment horizontal="center" vertical="center" wrapText="1"/>
    </xf>
    <xf numFmtId="0" fontId="63" fillId="0" borderId="64" xfId="0" applyFont="1" applyFill="1" applyBorder="1" applyAlignment="1" applyProtection="1">
      <alignment horizontal="center" vertical="center" wrapText="1"/>
    </xf>
    <xf numFmtId="0" fontId="63" fillId="0" borderId="107" xfId="0" applyFont="1" applyFill="1" applyBorder="1" applyAlignment="1" applyProtection="1">
      <alignment horizontal="center" vertical="center" wrapText="1"/>
    </xf>
    <xf numFmtId="0" fontId="63" fillId="0" borderId="108" xfId="0" applyFont="1" applyFill="1" applyBorder="1" applyAlignment="1" applyProtection="1">
      <alignment horizontal="center" vertical="center" wrapText="1"/>
    </xf>
    <xf numFmtId="0" fontId="63" fillId="0" borderId="73" xfId="0" applyFont="1" applyFill="1" applyBorder="1" applyAlignment="1" applyProtection="1">
      <alignment horizontal="center" vertical="center" wrapText="1"/>
    </xf>
    <xf numFmtId="0" fontId="63" fillId="0" borderId="78" xfId="0" applyFont="1" applyFill="1" applyBorder="1" applyAlignment="1" applyProtection="1">
      <alignment horizontal="center" vertical="center" wrapText="1"/>
    </xf>
    <xf numFmtId="0" fontId="58" fillId="0" borderId="106" xfId="0" applyFont="1" applyFill="1" applyBorder="1" applyAlignment="1" applyProtection="1">
      <alignment horizontal="center" vertical="center" wrapText="1"/>
    </xf>
    <xf numFmtId="0" fontId="58" fillId="0" borderId="80" xfId="0" applyFont="1" applyFill="1" applyBorder="1" applyAlignment="1" applyProtection="1">
      <alignment horizontal="center" vertical="center" wrapText="1"/>
    </xf>
    <xf numFmtId="0" fontId="58" fillId="0" borderId="63" xfId="0" applyFont="1" applyFill="1" applyBorder="1" applyAlignment="1" applyProtection="1">
      <alignment horizontal="center" vertical="center"/>
    </xf>
    <xf numFmtId="0" fontId="58" fillId="0" borderId="10" xfId="0" applyFont="1" applyFill="1" applyBorder="1" applyAlignment="1" applyProtection="1">
      <alignment horizontal="center" vertical="center"/>
    </xf>
    <xf numFmtId="0" fontId="58" fillId="0" borderId="41" xfId="0" applyFont="1" applyFill="1" applyBorder="1" applyAlignment="1" applyProtection="1">
      <alignment horizontal="center" vertical="center"/>
    </xf>
    <xf numFmtId="0" fontId="58" fillId="27" borderId="19" xfId="0" applyFont="1" applyFill="1" applyBorder="1" applyAlignment="1" applyProtection="1">
      <alignment horizontal="center" vertical="center"/>
      <protection locked="0"/>
    </xf>
    <xf numFmtId="0" fontId="58" fillId="27" borderId="11" xfId="0" applyFont="1" applyFill="1" applyBorder="1" applyAlignment="1" applyProtection="1">
      <alignment horizontal="center" vertical="center"/>
      <protection locked="0"/>
    </xf>
    <xf numFmtId="0" fontId="58" fillId="24" borderId="19" xfId="0" applyNumberFormat="1" applyFont="1" applyFill="1" applyBorder="1" applyAlignment="1" applyProtection="1">
      <alignment horizontal="center" vertical="center"/>
    </xf>
    <xf numFmtId="0" fontId="58" fillId="24" borderId="11" xfId="0" applyNumberFormat="1" applyFont="1" applyFill="1" applyBorder="1" applyAlignment="1" applyProtection="1">
      <alignment horizontal="center" vertical="center"/>
    </xf>
    <xf numFmtId="0" fontId="62" fillId="0" borderId="10" xfId="0" applyFont="1" applyBorder="1" applyAlignment="1">
      <alignment horizontal="center" vertical="center"/>
    </xf>
    <xf numFmtId="0" fontId="62" fillId="0" borderId="41" xfId="0" applyFont="1" applyBorder="1" applyAlignment="1">
      <alignment horizontal="center" vertical="center"/>
    </xf>
    <xf numFmtId="0" fontId="62" fillId="27" borderId="69" xfId="0" applyFont="1" applyFill="1" applyBorder="1" applyAlignment="1" applyProtection="1">
      <alignment horizontal="center" vertical="center"/>
      <protection locked="0"/>
    </xf>
    <xf numFmtId="0" fontId="62" fillId="27" borderId="72" xfId="0" applyFont="1" applyFill="1" applyBorder="1" applyAlignment="1" applyProtection="1">
      <alignment horizontal="center" vertical="center"/>
      <protection locked="0"/>
    </xf>
    <xf numFmtId="0" fontId="62" fillId="0" borderId="47" xfId="0" applyFont="1" applyFill="1" applyBorder="1" applyAlignment="1">
      <alignment horizontal="left" vertical="center" wrapText="1"/>
    </xf>
    <xf numFmtId="0" fontId="62" fillId="0" borderId="49" xfId="0" applyFont="1" applyFill="1" applyBorder="1" applyAlignment="1">
      <alignment horizontal="left" vertical="center" wrapText="1"/>
    </xf>
    <xf numFmtId="180" fontId="62" fillId="24" borderId="79" xfId="0" applyNumberFormat="1" applyFont="1" applyFill="1" applyBorder="1" applyAlignment="1">
      <alignment horizontal="center" vertical="center" wrapText="1"/>
    </xf>
    <xf numFmtId="180" fontId="62" fillId="24" borderId="48" xfId="0" applyNumberFormat="1" applyFont="1" applyFill="1" applyBorder="1" applyAlignment="1">
      <alignment horizontal="center" vertical="center" wrapText="1"/>
    </xf>
    <xf numFmtId="0" fontId="58" fillId="26" borderId="22" xfId="0" applyFont="1" applyFill="1" applyBorder="1" applyAlignment="1" applyProtection="1">
      <alignment horizontal="center" vertical="center" wrapText="1"/>
      <protection locked="0"/>
    </xf>
    <xf numFmtId="0" fontId="58" fillId="28" borderId="28" xfId="0" applyFont="1" applyFill="1" applyBorder="1" applyAlignment="1" applyProtection="1">
      <alignment horizontal="center" vertical="center" wrapText="1"/>
      <protection locked="0"/>
    </xf>
    <xf numFmtId="0" fontId="58" fillId="28" borderId="27" xfId="0" applyFont="1" applyFill="1" applyBorder="1" applyAlignment="1" applyProtection="1">
      <alignment horizontal="center" vertical="center" wrapText="1"/>
      <protection locked="0"/>
    </xf>
    <xf numFmtId="0" fontId="58" fillId="28" borderId="10" xfId="0" applyFont="1" applyFill="1" applyBorder="1" applyAlignment="1" applyProtection="1">
      <alignment horizontal="center" vertical="center" shrinkToFit="1"/>
      <protection locked="0"/>
    </xf>
    <xf numFmtId="0" fontId="58" fillId="28" borderId="11" xfId="0" applyFont="1" applyFill="1" applyBorder="1" applyAlignment="1" applyProtection="1">
      <alignment horizontal="center" vertical="center" shrinkToFit="1"/>
      <protection locked="0"/>
    </xf>
    <xf numFmtId="0" fontId="58" fillId="28" borderId="19" xfId="0" applyFont="1" applyFill="1" applyBorder="1" applyAlignment="1" applyProtection="1">
      <alignment horizontal="center" vertical="center" shrinkToFit="1"/>
      <protection locked="0"/>
    </xf>
    <xf numFmtId="0" fontId="58" fillId="27" borderId="13" xfId="0" applyFont="1" applyFill="1" applyBorder="1" applyAlignment="1" applyProtection="1">
      <alignment horizontal="center" vertical="center" wrapText="1"/>
      <protection locked="0"/>
    </xf>
    <xf numFmtId="0" fontId="58" fillId="27" borderId="14" xfId="0" applyFont="1" applyFill="1" applyBorder="1" applyAlignment="1" applyProtection="1">
      <alignment horizontal="center" vertical="center" wrapText="1"/>
      <protection locked="0"/>
    </xf>
    <xf numFmtId="0" fontId="58" fillId="27" borderId="38" xfId="0" applyFont="1" applyFill="1" applyBorder="1" applyAlignment="1" applyProtection="1">
      <alignment horizontal="center" vertical="center" wrapText="1"/>
      <protection locked="0"/>
    </xf>
    <xf numFmtId="0" fontId="58" fillId="27" borderId="16" xfId="0" applyFont="1" applyFill="1" applyBorder="1" applyAlignment="1" applyProtection="1">
      <alignment horizontal="center" vertical="center" wrapText="1"/>
      <protection locked="0"/>
    </xf>
    <xf numFmtId="0" fontId="58" fillId="27" borderId="0" xfId="0" applyFont="1" applyFill="1" applyBorder="1" applyAlignment="1" applyProtection="1">
      <alignment horizontal="center" vertical="center" wrapText="1"/>
      <protection locked="0"/>
    </xf>
    <xf numFmtId="0" fontId="58" fillId="27" borderId="39" xfId="0" applyFont="1" applyFill="1" applyBorder="1" applyAlignment="1" applyProtection="1">
      <alignment horizontal="center" vertical="center" wrapText="1"/>
      <protection locked="0"/>
    </xf>
    <xf numFmtId="0" fontId="58" fillId="27" borderId="20" xfId="0" applyFont="1" applyFill="1" applyBorder="1" applyAlignment="1" applyProtection="1">
      <alignment horizontal="center" vertical="center" wrapText="1"/>
      <protection locked="0"/>
    </xf>
    <xf numFmtId="0" fontId="58" fillId="27" borderId="12" xfId="0" applyFont="1" applyFill="1" applyBorder="1" applyAlignment="1" applyProtection="1">
      <alignment horizontal="center" vertical="center" wrapText="1"/>
      <protection locked="0"/>
    </xf>
    <xf numFmtId="0" fontId="58" fillId="27" borderId="40" xfId="0" applyFont="1" applyFill="1" applyBorder="1" applyAlignment="1" applyProtection="1">
      <alignment horizontal="center" vertical="center" wrapText="1"/>
      <protection locked="0"/>
    </xf>
    <xf numFmtId="0" fontId="64" fillId="0" borderId="144" xfId="0" applyFont="1" applyFill="1" applyBorder="1" applyAlignment="1">
      <alignment horizontal="center" vertical="center" wrapText="1"/>
    </xf>
    <xf numFmtId="0" fontId="64" fillId="0" borderId="145" xfId="0" applyFont="1" applyFill="1" applyBorder="1" applyAlignment="1">
      <alignment horizontal="center" vertical="center" wrapText="1"/>
    </xf>
    <xf numFmtId="0" fontId="64" fillId="0" borderId="146" xfId="0" applyFont="1" applyFill="1" applyBorder="1" applyAlignment="1">
      <alignment horizontal="center" vertical="center" wrapText="1"/>
    </xf>
    <xf numFmtId="180" fontId="62" fillId="24" borderId="46" xfId="0" applyNumberFormat="1" applyFont="1" applyFill="1" applyBorder="1" applyAlignment="1">
      <alignment horizontal="center" vertical="center" wrapText="1"/>
    </xf>
    <xf numFmtId="180" fontId="62" fillId="24" borderId="49" xfId="0" applyNumberFormat="1" applyFont="1" applyFill="1" applyBorder="1" applyAlignment="1">
      <alignment horizontal="center" vertical="center" wrapText="1"/>
    </xf>
    <xf numFmtId="0" fontId="63" fillId="0" borderId="158" xfId="0" applyFont="1" applyBorder="1" applyAlignment="1">
      <alignment horizontal="center" vertical="center" wrapText="1"/>
    </xf>
    <xf numFmtId="0" fontId="63" fillId="0" borderId="159" xfId="0" applyFont="1" applyBorder="1" applyAlignment="1">
      <alignment horizontal="center" vertical="center" wrapText="1"/>
    </xf>
    <xf numFmtId="0" fontId="63" fillId="0" borderId="160" xfId="0" applyFont="1" applyBorder="1" applyAlignment="1">
      <alignment horizontal="center" vertical="center" wrapText="1"/>
    </xf>
    <xf numFmtId="0" fontId="63" fillId="0" borderId="161" xfId="0" applyFont="1" applyBorder="1" applyAlignment="1">
      <alignment horizontal="center" vertical="center" wrapText="1"/>
    </xf>
    <xf numFmtId="0" fontId="63" fillId="0" borderId="162" xfId="0" applyFont="1" applyBorder="1" applyAlignment="1">
      <alignment horizontal="center" vertical="center" wrapText="1"/>
    </xf>
    <xf numFmtId="0" fontId="63" fillId="0" borderId="163" xfId="0" applyFont="1" applyBorder="1" applyAlignment="1">
      <alignment horizontal="center" vertical="center" wrapText="1"/>
    </xf>
    <xf numFmtId="0" fontId="63" fillId="0" borderId="167" xfId="0" applyFont="1" applyBorder="1" applyAlignment="1">
      <alignment horizontal="center" vertical="center" wrapText="1"/>
    </xf>
    <xf numFmtId="0" fontId="63" fillId="0" borderId="168" xfId="0" applyFont="1" applyBorder="1" applyAlignment="1">
      <alignment horizontal="center" vertical="center" wrapText="1"/>
    </xf>
    <xf numFmtId="0" fontId="63" fillId="0" borderId="169" xfId="0" applyFont="1" applyBorder="1" applyAlignment="1">
      <alignment horizontal="center" vertical="center" wrapText="1"/>
    </xf>
    <xf numFmtId="0" fontId="62" fillId="0" borderId="10" xfId="0" applyFont="1" applyFill="1" applyBorder="1" applyAlignment="1">
      <alignment horizontal="left" vertical="center" wrapText="1"/>
    </xf>
    <xf numFmtId="0" fontId="62" fillId="0" borderId="41" xfId="0" applyFont="1" applyFill="1" applyBorder="1" applyAlignment="1">
      <alignment horizontal="left" vertical="center" wrapText="1"/>
    </xf>
    <xf numFmtId="180" fontId="62" fillId="24" borderId="65" xfId="0" applyNumberFormat="1" applyFont="1" applyFill="1" applyBorder="1" applyAlignment="1">
      <alignment horizontal="center" vertical="center" wrapText="1"/>
    </xf>
    <xf numFmtId="180" fontId="62" fillId="24" borderId="15" xfId="0" applyNumberFormat="1" applyFont="1" applyFill="1" applyBorder="1" applyAlignment="1">
      <alignment horizontal="center" vertical="center" wrapText="1"/>
    </xf>
    <xf numFmtId="180" fontId="62" fillId="24" borderId="13" xfId="0" applyNumberFormat="1" applyFont="1" applyFill="1" applyBorder="1" applyAlignment="1">
      <alignment horizontal="center" vertical="center" wrapText="1"/>
    </xf>
    <xf numFmtId="180" fontId="62" fillId="24" borderId="38" xfId="0" applyNumberFormat="1" applyFont="1" applyFill="1" applyBorder="1" applyAlignment="1">
      <alignment horizontal="center" vertical="center" wrapText="1"/>
    </xf>
    <xf numFmtId="180" fontId="63" fillId="24" borderId="164" xfId="0" applyNumberFormat="1" applyFont="1" applyFill="1" applyBorder="1" applyAlignment="1">
      <alignment horizontal="center" vertical="center" wrapText="1"/>
    </xf>
    <xf numFmtId="180" fontId="63" fillId="24" borderId="165" xfId="0" applyNumberFormat="1" applyFont="1" applyFill="1" applyBorder="1" applyAlignment="1">
      <alignment horizontal="center" vertical="center" wrapText="1"/>
    </xf>
    <xf numFmtId="180" fontId="63" fillId="24" borderId="166" xfId="0" applyNumberFormat="1" applyFont="1" applyFill="1" applyBorder="1" applyAlignment="1">
      <alignment horizontal="center" vertical="center" wrapText="1"/>
    </xf>
    <xf numFmtId="180" fontId="63" fillId="24" borderId="161" xfId="0" applyNumberFormat="1" applyFont="1" applyFill="1" applyBorder="1" applyAlignment="1">
      <alignment horizontal="center" vertical="center" wrapText="1"/>
    </xf>
    <xf numFmtId="180" fontId="63" fillId="24" borderId="162" xfId="0" applyNumberFormat="1" applyFont="1" applyFill="1" applyBorder="1" applyAlignment="1">
      <alignment horizontal="center" vertical="center" wrapText="1"/>
    </xf>
    <xf numFmtId="180" fontId="63" fillId="24" borderId="163" xfId="0" applyNumberFormat="1" applyFont="1" applyFill="1" applyBorder="1" applyAlignment="1">
      <alignment horizontal="center" vertical="center" wrapText="1"/>
    </xf>
    <xf numFmtId="180" fontId="63" fillId="24" borderId="167" xfId="0" applyNumberFormat="1" applyFont="1" applyFill="1" applyBorder="1" applyAlignment="1">
      <alignment horizontal="center" vertical="center" wrapText="1"/>
    </xf>
    <xf numFmtId="180" fontId="63" fillId="24" borderId="168" xfId="0" applyNumberFormat="1" applyFont="1" applyFill="1" applyBorder="1" applyAlignment="1">
      <alignment horizontal="center" vertical="center" wrapText="1"/>
    </xf>
    <xf numFmtId="180" fontId="63" fillId="24" borderId="169" xfId="0" applyNumberFormat="1" applyFont="1" applyFill="1" applyBorder="1" applyAlignment="1">
      <alignment horizontal="center" vertical="center" wrapText="1"/>
    </xf>
    <xf numFmtId="1" fontId="58" fillId="24" borderId="147" xfId="0" applyNumberFormat="1" applyFont="1" applyFill="1" applyBorder="1" applyAlignment="1">
      <alignment horizontal="center" vertical="center" wrapText="1"/>
    </xf>
    <xf numFmtId="1" fontId="58" fillId="24" borderId="148" xfId="0" applyNumberFormat="1" applyFont="1" applyFill="1" applyBorder="1" applyAlignment="1">
      <alignment horizontal="center" vertical="center" wrapText="1"/>
    </xf>
    <xf numFmtId="1" fontId="58" fillId="24" borderId="149" xfId="0" applyNumberFormat="1" applyFont="1" applyFill="1" applyBorder="1" applyAlignment="1">
      <alignment horizontal="center" vertical="center" wrapText="1"/>
    </xf>
    <xf numFmtId="1" fontId="58" fillId="24" borderId="150" xfId="0" applyNumberFormat="1" applyFont="1" applyFill="1" applyBorder="1" applyAlignment="1">
      <alignment horizontal="center" vertical="center" wrapText="1"/>
    </xf>
    <xf numFmtId="0" fontId="58" fillId="27" borderId="65" xfId="0" applyFont="1" applyFill="1" applyBorder="1" applyAlignment="1" applyProtection="1">
      <alignment horizontal="center" vertical="center" wrapText="1"/>
      <protection locked="0"/>
    </xf>
    <xf numFmtId="0" fontId="58" fillId="27" borderId="66" xfId="0" applyFont="1" applyFill="1" applyBorder="1" applyAlignment="1" applyProtection="1">
      <alignment horizontal="center" vertical="center" wrapText="1"/>
      <protection locked="0"/>
    </xf>
    <xf numFmtId="0" fontId="58" fillId="27" borderId="76" xfId="0" applyFont="1" applyFill="1" applyBorder="1" applyAlignment="1" applyProtection="1">
      <alignment horizontal="center" vertical="center" wrapText="1"/>
      <protection locked="0"/>
    </xf>
    <xf numFmtId="0" fontId="58" fillId="27" borderId="44" xfId="0" applyFont="1" applyFill="1" applyBorder="1" applyAlignment="1" applyProtection="1">
      <alignment horizontal="center" vertical="center" wrapText="1"/>
      <protection locked="0"/>
    </xf>
    <xf numFmtId="0" fontId="58" fillId="27" borderId="51" xfId="0" applyFont="1" applyFill="1" applyBorder="1" applyAlignment="1" applyProtection="1">
      <alignment horizontal="center" vertical="center" wrapText="1"/>
      <protection locked="0"/>
    </xf>
    <xf numFmtId="0" fontId="64" fillId="0" borderId="128" xfId="0" applyFont="1" applyFill="1" applyBorder="1" applyAlignment="1">
      <alignment horizontal="center" vertical="center" wrapText="1"/>
    </xf>
    <xf numFmtId="0" fontId="64" fillId="0" borderId="129" xfId="0" applyFont="1" applyFill="1" applyBorder="1" applyAlignment="1">
      <alignment horizontal="center" vertical="center" wrapText="1"/>
    </xf>
    <xf numFmtId="0" fontId="64" fillId="0" borderId="130" xfId="0" applyFont="1" applyFill="1" applyBorder="1" applyAlignment="1">
      <alignment horizontal="center" vertical="center" wrapText="1"/>
    </xf>
    <xf numFmtId="180" fontId="58" fillId="24" borderId="128" xfId="0" applyNumberFormat="1" applyFont="1" applyFill="1" applyBorder="1" applyAlignment="1">
      <alignment horizontal="center" vertical="center" wrapText="1"/>
    </xf>
    <xf numFmtId="180" fontId="58" fillId="24" borderId="134" xfId="0" applyNumberFormat="1" applyFont="1" applyFill="1" applyBorder="1" applyAlignment="1">
      <alignment horizontal="center" vertical="center" wrapText="1"/>
    </xf>
    <xf numFmtId="180" fontId="58" fillId="24" borderId="135" xfId="0" applyNumberFormat="1" applyFont="1" applyFill="1" applyBorder="1" applyAlignment="1">
      <alignment horizontal="center" vertical="center" wrapText="1"/>
    </xf>
    <xf numFmtId="180" fontId="58" fillId="24" borderId="130" xfId="0" applyNumberFormat="1" applyFont="1" applyFill="1" applyBorder="1" applyAlignment="1">
      <alignment horizontal="center" vertical="center" wrapText="1"/>
    </xf>
    <xf numFmtId="0" fontId="68" fillId="0" borderId="151" xfId="0" applyFont="1" applyFill="1" applyBorder="1" applyAlignment="1">
      <alignment horizontal="center" vertical="center" wrapText="1"/>
    </xf>
    <xf numFmtId="0" fontId="68" fillId="0" borderId="152" xfId="0" applyFont="1" applyFill="1" applyBorder="1" applyAlignment="1">
      <alignment horizontal="center" vertical="center" wrapText="1"/>
    </xf>
    <xf numFmtId="0" fontId="68" fillId="0" borderId="153" xfId="0" applyFont="1" applyFill="1" applyBorder="1" applyAlignment="1">
      <alignment horizontal="center" vertical="center" wrapText="1"/>
    </xf>
    <xf numFmtId="180" fontId="58" fillId="24" borderId="136" xfId="0" applyNumberFormat="1" applyFont="1" applyFill="1" applyBorder="1" applyAlignment="1">
      <alignment horizontal="center" vertical="center" wrapText="1"/>
    </xf>
    <xf numFmtId="180" fontId="58" fillId="24" borderId="142" xfId="0" applyNumberFormat="1" applyFont="1" applyFill="1" applyBorder="1" applyAlignment="1">
      <alignment horizontal="center" vertical="center" wrapText="1"/>
    </xf>
    <xf numFmtId="180" fontId="58" fillId="24" borderId="143" xfId="0" applyNumberFormat="1" applyFont="1" applyFill="1" applyBorder="1" applyAlignment="1">
      <alignment horizontal="center" vertical="center" wrapText="1"/>
    </xf>
    <xf numFmtId="180" fontId="58" fillId="24" borderId="138" xfId="0" applyNumberFormat="1" applyFont="1" applyFill="1" applyBorder="1" applyAlignment="1">
      <alignment horizontal="center" vertical="center" wrapText="1"/>
    </xf>
    <xf numFmtId="0" fontId="62" fillId="0" borderId="69" xfId="0" applyFont="1" applyFill="1" applyBorder="1" applyAlignment="1">
      <alignment horizontal="left" vertical="center" wrapText="1"/>
    </xf>
    <xf numFmtId="0" fontId="62" fillId="0" borderId="72" xfId="0" applyFont="1" applyFill="1" applyBorder="1" applyAlignment="1">
      <alignment horizontal="left" vertical="center" wrapText="1"/>
    </xf>
    <xf numFmtId="0" fontId="62" fillId="0" borderId="66" xfId="0" applyFont="1" applyBorder="1" applyAlignment="1">
      <alignment horizontal="center" vertical="center" wrapText="1"/>
    </xf>
    <xf numFmtId="0" fontId="62" fillId="0" borderId="0" xfId="0" applyFont="1" applyBorder="1" applyAlignment="1">
      <alignment horizontal="center" vertical="center" wrapText="1"/>
    </xf>
    <xf numFmtId="0" fontId="62" fillId="0" borderId="39" xfId="0" applyFont="1" applyBorder="1" applyAlignment="1">
      <alignment horizontal="center" vertical="center" wrapText="1"/>
    </xf>
    <xf numFmtId="0" fontId="62" fillId="0" borderId="76" xfId="0" applyFont="1" applyBorder="1" applyAlignment="1">
      <alignment horizontal="center" vertical="center" wrapText="1"/>
    </xf>
    <xf numFmtId="0" fontId="62" fillId="0" borderId="44" xfId="0" applyFont="1" applyBorder="1" applyAlignment="1">
      <alignment horizontal="center" vertical="center" wrapText="1"/>
    </xf>
    <xf numFmtId="0" fontId="62" fillId="0" borderId="51" xfId="0" applyFont="1" applyBorder="1" applyAlignment="1">
      <alignment horizontal="center" vertical="center" wrapText="1"/>
    </xf>
    <xf numFmtId="0" fontId="62" fillId="0" borderId="12" xfId="0" applyFont="1" applyBorder="1" applyAlignment="1">
      <alignment horizontal="center" vertical="center"/>
    </xf>
    <xf numFmtId="0" fontId="62" fillId="0" borderId="40" xfId="0" applyFont="1" applyBorder="1" applyAlignment="1">
      <alignment horizontal="center" vertical="center"/>
    </xf>
    <xf numFmtId="0" fontId="58" fillId="27" borderId="65" xfId="0" applyFont="1" applyFill="1" applyBorder="1" applyAlignment="1" applyProtection="1">
      <alignment horizontal="left" vertical="center" wrapText="1"/>
      <protection locked="0"/>
    </xf>
    <xf numFmtId="0" fontId="58" fillId="27" borderId="14" xfId="0" applyFont="1" applyFill="1" applyBorder="1" applyAlignment="1" applyProtection="1">
      <alignment horizontal="left" vertical="center" wrapText="1"/>
      <protection locked="0"/>
    </xf>
    <xf numFmtId="0" fontId="58" fillId="27" borderId="38" xfId="0" applyFont="1" applyFill="1" applyBorder="1" applyAlignment="1" applyProtection="1">
      <alignment horizontal="left" vertical="center" wrapText="1"/>
      <protection locked="0"/>
    </xf>
    <xf numFmtId="0" fontId="58" fillId="27" borderId="66" xfId="0" applyFont="1" applyFill="1" applyBorder="1" applyAlignment="1" applyProtection="1">
      <alignment horizontal="left" vertical="center" wrapText="1"/>
      <protection locked="0"/>
    </xf>
    <xf numFmtId="0" fontId="58" fillId="27" borderId="0" xfId="0" applyFont="1" applyFill="1" applyBorder="1" applyAlignment="1" applyProtection="1">
      <alignment horizontal="left" vertical="center" wrapText="1"/>
      <protection locked="0"/>
    </xf>
    <xf numFmtId="0" fontId="58" fillId="27" borderId="39" xfId="0" applyFont="1" applyFill="1" applyBorder="1" applyAlignment="1" applyProtection="1">
      <alignment horizontal="left" vertical="center" wrapText="1"/>
      <protection locked="0"/>
    </xf>
    <xf numFmtId="0" fontId="58" fillId="27" borderId="67" xfId="0" applyFont="1" applyFill="1" applyBorder="1" applyAlignment="1" applyProtection="1">
      <alignment horizontal="left" vertical="center" wrapText="1"/>
      <protection locked="0"/>
    </xf>
    <xf numFmtId="0" fontId="58" fillId="27" borderId="12" xfId="0" applyFont="1" applyFill="1" applyBorder="1" applyAlignment="1" applyProtection="1">
      <alignment horizontal="left" vertical="center" wrapText="1"/>
      <protection locked="0"/>
    </xf>
    <xf numFmtId="0" fontId="58" fillId="27" borderId="40" xfId="0" applyFont="1" applyFill="1" applyBorder="1" applyAlignment="1" applyProtection="1">
      <alignment horizontal="left" vertical="center" wrapText="1"/>
      <protection locked="0"/>
    </xf>
    <xf numFmtId="0" fontId="68" fillId="0" borderId="136" xfId="0" applyFont="1" applyFill="1" applyBorder="1" applyAlignment="1">
      <alignment horizontal="center" vertical="center" wrapText="1"/>
    </xf>
    <xf numFmtId="0" fontId="68" fillId="0" borderId="137" xfId="0" applyFont="1" applyFill="1" applyBorder="1" applyAlignment="1">
      <alignment horizontal="center" vertical="center" wrapText="1"/>
    </xf>
    <xf numFmtId="0" fontId="68" fillId="0" borderId="138" xfId="0" applyFont="1" applyFill="1" applyBorder="1" applyAlignment="1">
      <alignment horizontal="center" vertical="center" wrapText="1"/>
    </xf>
    <xf numFmtId="0" fontId="58" fillId="0" borderId="113" xfId="0" applyFont="1" applyBorder="1" applyAlignment="1">
      <alignment horizontal="center" vertical="center" shrinkToFit="1"/>
    </xf>
    <xf numFmtId="0" fontId="58" fillId="0" borderId="115" xfId="0" applyFont="1" applyBorder="1" applyAlignment="1">
      <alignment horizontal="center" vertical="center" shrinkToFit="1"/>
    </xf>
    <xf numFmtId="0" fontId="58" fillId="26" borderId="65" xfId="0" applyFont="1" applyFill="1" applyBorder="1" applyAlignment="1" applyProtection="1">
      <alignment horizontal="center" vertical="center" shrinkToFit="1"/>
      <protection locked="0"/>
    </xf>
    <xf numFmtId="0" fontId="58" fillId="26" borderId="14" xfId="0" applyFont="1" applyFill="1" applyBorder="1" applyAlignment="1" applyProtection="1">
      <alignment horizontal="center" vertical="center" shrinkToFit="1"/>
      <protection locked="0"/>
    </xf>
    <xf numFmtId="0" fontId="58" fillId="26" borderId="15" xfId="0" applyFont="1" applyFill="1" applyBorder="1" applyAlignment="1" applyProtection="1">
      <alignment horizontal="center" vertical="center" shrinkToFit="1"/>
      <protection locked="0"/>
    </xf>
    <xf numFmtId="0" fontId="58" fillId="26" borderId="66" xfId="0" applyFont="1" applyFill="1" applyBorder="1" applyAlignment="1" applyProtection="1">
      <alignment horizontal="center" vertical="center" shrinkToFit="1"/>
      <protection locked="0"/>
    </xf>
    <xf numFmtId="0" fontId="58" fillId="26" borderId="0" xfId="0" applyFont="1" applyFill="1" applyBorder="1" applyAlignment="1" applyProtection="1">
      <alignment horizontal="center" vertical="center" shrinkToFit="1"/>
      <protection locked="0"/>
    </xf>
    <xf numFmtId="0" fontId="58" fillId="26" borderId="17" xfId="0" applyFont="1" applyFill="1" applyBorder="1" applyAlignment="1" applyProtection="1">
      <alignment horizontal="center" vertical="center" shrinkToFit="1"/>
      <protection locked="0"/>
    </xf>
    <xf numFmtId="0" fontId="58" fillId="26" borderId="67" xfId="0" applyFont="1" applyFill="1" applyBorder="1" applyAlignment="1" applyProtection="1">
      <alignment horizontal="center" vertical="center" shrinkToFit="1"/>
      <protection locked="0"/>
    </xf>
    <xf numFmtId="0" fontId="58" fillId="26" borderId="12" xfId="0" applyFont="1" applyFill="1" applyBorder="1" applyAlignment="1" applyProtection="1">
      <alignment horizontal="center" vertical="center" shrinkToFit="1"/>
      <protection locked="0"/>
    </xf>
    <xf numFmtId="0" fontId="58" fillId="26" borderId="18" xfId="0" applyFont="1" applyFill="1" applyBorder="1" applyAlignment="1" applyProtection="1">
      <alignment horizontal="center" vertical="center" shrinkToFit="1"/>
      <protection locked="0"/>
    </xf>
    <xf numFmtId="0" fontId="58" fillId="28" borderId="117" xfId="0" applyFont="1" applyFill="1" applyBorder="1" applyAlignment="1" applyProtection="1">
      <alignment horizontal="center" vertical="center" wrapText="1"/>
      <protection locked="0"/>
    </xf>
    <xf numFmtId="0" fontId="58" fillId="28" borderId="71" xfId="0" applyFont="1" applyFill="1" applyBorder="1" applyAlignment="1" applyProtection="1">
      <alignment horizontal="center" vertical="center" shrinkToFit="1"/>
      <protection locked="0"/>
    </xf>
    <xf numFmtId="0" fontId="58" fillId="28" borderId="69" xfId="0" applyFont="1" applyFill="1" applyBorder="1" applyAlignment="1" applyProtection="1">
      <alignment horizontal="center" vertical="center" shrinkToFit="1"/>
      <protection locked="0"/>
    </xf>
    <xf numFmtId="0" fontId="58" fillId="28" borderId="70" xfId="0" applyFont="1" applyFill="1" applyBorder="1" applyAlignment="1" applyProtection="1">
      <alignment horizontal="center" vertical="center" shrinkToFit="1"/>
      <protection locked="0"/>
    </xf>
    <xf numFmtId="0" fontId="58" fillId="27" borderId="43" xfId="0" applyFont="1" applyFill="1" applyBorder="1" applyAlignment="1" applyProtection="1">
      <alignment horizontal="center" vertical="center" wrapText="1"/>
      <protection locked="0"/>
    </xf>
    <xf numFmtId="0" fontId="58" fillId="27" borderId="67" xfId="0" applyFont="1" applyFill="1" applyBorder="1" applyAlignment="1" applyProtection="1">
      <alignment horizontal="center" vertical="center" wrapText="1"/>
      <protection locked="0"/>
    </xf>
    <xf numFmtId="0" fontId="58" fillId="26" borderId="65" xfId="0" applyFont="1" applyFill="1" applyBorder="1" applyAlignment="1" applyProtection="1">
      <alignment horizontal="center" vertical="center"/>
      <protection locked="0"/>
    </xf>
    <xf numFmtId="0" fontId="58" fillId="26" borderId="14" xfId="0" applyFont="1" applyFill="1" applyBorder="1" applyAlignment="1" applyProtection="1">
      <alignment horizontal="center" vertical="center"/>
      <protection locked="0"/>
    </xf>
    <xf numFmtId="0" fontId="58" fillId="26" borderId="15" xfId="0" applyFont="1" applyFill="1" applyBorder="1" applyAlignment="1" applyProtection="1">
      <alignment horizontal="center" vertical="center"/>
      <protection locked="0"/>
    </xf>
    <xf numFmtId="0" fontId="58" fillId="26" borderId="66" xfId="0" applyFont="1" applyFill="1" applyBorder="1" applyAlignment="1" applyProtection="1">
      <alignment horizontal="center" vertical="center"/>
      <protection locked="0"/>
    </xf>
    <xf numFmtId="0" fontId="58" fillId="26" borderId="0" xfId="0" applyFont="1" applyFill="1" applyBorder="1" applyAlignment="1" applyProtection="1">
      <alignment horizontal="center" vertical="center"/>
      <protection locked="0"/>
    </xf>
    <xf numFmtId="0" fontId="58" fillId="26" borderId="17" xfId="0" applyFont="1" applyFill="1" applyBorder="1" applyAlignment="1" applyProtection="1">
      <alignment horizontal="center" vertical="center"/>
      <protection locked="0"/>
    </xf>
    <xf numFmtId="0" fontId="58" fillId="26" borderId="67" xfId="0" applyFont="1" applyFill="1" applyBorder="1" applyAlignment="1" applyProtection="1">
      <alignment horizontal="center" vertical="center"/>
      <protection locked="0"/>
    </xf>
    <xf numFmtId="0" fontId="58" fillId="26" borderId="12" xfId="0" applyFont="1" applyFill="1" applyBorder="1" applyAlignment="1" applyProtection="1">
      <alignment horizontal="center" vertical="center"/>
      <protection locked="0"/>
    </xf>
    <xf numFmtId="0" fontId="58" fillId="26" borderId="18" xfId="0" applyFont="1" applyFill="1" applyBorder="1" applyAlignment="1" applyProtection="1">
      <alignment horizontal="center" vertical="center"/>
      <protection locked="0"/>
    </xf>
    <xf numFmtId="0" fontId="58" fillId="0" borderId="109" xfId="0" applyFont="1" applyBorder="1" applyAlignment="1">
      <alignment horizontal="center" vertical="center" shrinkToFit="1"/>
    </xf>
    <xf numFmtId="0" fontId="58" fillId="26" borderId="75" xfId="0" applyFont="1" applyFill="1" applyBorder="1" applyAlignment="1" applyProtection="1">
      <alignment horizontal="center" vertical="center"/>
      <protection locked="0"/>
    </xf>
    <xf numFmtId="0" fontId="58" fillId="26" borderId="36" xfId="0" applyFont="1" applyFill="1" applyBorder="1" applyAlignment="1" applyProtection="1">
      <alignment horizontal="center" vertical="center"/>
      <protection locked="0"/>
    </xf>
    <xf numFmtId="0" fontId="58" fillId="26" borderId="37" xfId="0" applyFont="1" applyFill="1" applyBorder="1" applyAlignment="1" applyProtection="1">
      <alignment horizontal="center" vertical="center"/>
      <protection locked="0"/>
    </xf>
    <xf numFmtId="0" fontId="58" fillId="26" borderId="116" xfId="0" applyFont="1" applyFill="1" applyBorder="1" applyAlignment="1" applyProtection="1">
      <alignment horizontal="center" vertical="center" wrapText="1"/>
      <protection locked="0"/>
    </xf>
    <xf numFmtId="0" fontId="58" fillId="28" borderId="47" xfId="0" applyFont="1" applyFill="1" applyBorder="1" applyAlignment="1" applyProtection="1">
      <alignment horizontal="center" vertical="center" shrinkToFit="1"/>
      <protection locked="0"/>
    </xf>
    <xf numFmtId="0" fontId="58" fillId="28" borderId="48" xfId="0" applyFont="1" applyFill="1" applyBorder="1" applyAlignment="1" applyProtection="1">
      <alignment horizontal="center" vertical="center" shrinkToFit="1"/>
      <protection locked="0"/>
    </xf>
    <xf numFmtId="0" fontId="58" fillId="27" borderId="35" xfId="0" applyFont="1" applyFill="1" applyBorder="1" applyAlignment="1" applyProtection="1">
      <alignment horizontal="center" vertical="center" wrapText="1"/>
      <protection locked="0"/>
    </xf>
    <xf numFmtId="0" fontId="58" fillId="27" borderId="36" xfId="0" applyFont="1" applyFill="1" applyBorder="1" applyAlignment="1" applyProtection="1">
      <alignment horizontal="center" vertical="center" wrapText="1"/>
      <protection locked="0"/>
    </xf>
    <xf numFmtId="0" fontId="58" fillId="27" borderId="50" xfId="0" applyFont="1" applyFill="1" applyBorder="1" applyAlignment="1" applyProtection="1">
      <alignment horizontal="center" vertical="center" wrapText="1"/>
      <protection locked="0"/>
    </xf>
    <xf numFmtId="0" fontId="64" fillId="0" borderId="118" xfId="0" applyFont="1" applyFill="1" applyBorder="1" applyAlignment="1">
      <alignment horizontal="center" vertical="center" wrapText="1"/>
    </xf>
    <xf numFmtId="0" fontId="64" fillId="0" borderId="119" xfId="0" applyFont="1" applyFill="1" applyBorder="1" applyAlignment="1">
      <alignment horizontal="center" vertical="center" wrapText="1"/>
    </xf>
    <xf numFmtId="0" fontId="64" fillId="0" borderId="120" xfId="0" applyFont="1" applyFill="1" applyBorder="1" applyAlignment="1">
      <alignment horizontal="center" vertical="center" wrapText="1"/>
    </xf>
    <xf numFmtId="0" fontId="67" fillId="24" borderId="75" xfId="0" applyFont="1" applyFill="1" applyBorder="1" applyAlignment="1">
      <alignment horizontal="center" vertical="center" wrapText="1"/>
    </xf>
    <xf numFmtId="0" fontId="67" fillId="24" borderId="37" xfId="0" applyFont="1" applyFill="1" applyBorder="1" applyAlignment="1">
      <alignment horizontal="center" vertical="center" wrapText="1"/>
    </xf>
    <xf numFmtId="0" fontId="67" fillId="24" borderId="66" xfId="0" applyFont="1" applyFill="1" applyBorder="1" applyAlignment="1">
      <alignment horizontal="center" vertical="center" wrapText="1"/>
    </xf>
    <xf numFmtId="0" fontId="67" fillId="24" borderId="17" xfId="0" applyFont="1" applyFill="1" applyBorder="1" applyAlignment="1">
      <alignment horizontal="center" vertical="center" wrapText="1"/>
    </xf>
    <xf numFmtId="0" fontId="67" fillId="24" borderId="76" xfId="0" applyFont="1" applyFill="1" applyBorder="1" applyAlignment="1">
      <alignment horizontal="center" vertical="center" wrapText="1"/>
    </xf>
    <xf numFmtId="0" fontId="67" fillId="24" borderId="45" xfId="0" applyFont="1" applyFill="1" applyBorder="1" applyAlignment="1">
      <alignment horizontal="center" vertical="center" wrapText="1"/>
    </xf>
    <xf numFmtId="0" fontId="67" fillId="24" borderId="35" xfId="0" applyFont="1" applyFill="1" applyBorder="1" applyAlignment="1">
      <alignment horizontal="center" vertical="center" wrapText="1"/>
    </xf>
    <xf numFmtId="0" fontId="67" fillId="24" borderId="50" xfId="0" applyFont="1" applyFill="1" applyBorder="1" applyAlignment="1">
      <alignment horizontal="center" vertical="center" wrapText="1"/>
    </xf>
    <xf numFmtId="0" fontId="67" fillId="24" borderId="16" xfId="0" applyFont="1" applyFill="1" applyBorder="1" applyAlignment="1">
      <alignment horizontal="center" vertical="center" wrapText="1"/>
    </xf>
    <xf numFmtId="0" fontId="67" fillId="24" borderId="39" xfId="0" applyFont="1" applyFill="1" applyBorder="1" applyAlignment="1">
      <alignment horizontal="center" vertical="center" wrapText="1"/>
    </xf>
    <xf numFmtId="0" fontId="67" fillId="24" borderId="43" xfId="0" applyFont="1" applyFill="1" applyBorder="1" applyAlignment="1">
      <alignment horizontal="center" vertical="center" wrapText="1"/>
    </xf>
    <xf numFmtId="0" fontId="67" fillId="24" borderId="51" xfId="0" applyFont="1" applyFill="1" applyBorder="1" applyAlignment="1">
      <alignment horizontal="center" vertical="center" wrapText="1"/>
    </xf>
    <xf numFmtId="0" fontId="62" fillId="0" borderId="75" xfId="0" applyFont="1" applyBorder="1" applyAlignment="1">
      <alignment horizontal="center" vertical="center" wrapText="1"/>
    </xf>
    <xf numFmtId="0" fontId="62" fillId="0" borderId="36" xfId="0" applyFont="1" applyBorder="1" applyAlignment="1">
      <alignment horizontal="center" vertical="center" wrapText="1"/>
    </xf>
    <xf numFmtId="0" fontId="62" fillId="0" borderId="50" xfId="0" applyFont="1" applyBorder="1" applyAlignment="1">
      <alignment horizontal="center" vertical="center" wrapText="1"/>
    </xf>
    <xf numFmtId="0" fontId="58" fillId="0" borderId="63" xfId="0" applyFont="1" applyBorder="1" applyAlignment="1">
      <alignment horizontal="center" vertical="center"/>
    </xf>
    <xf numFmtId="0" fontId="58" fillId="0" borderId="10" xfId="0" applyFont="1" applyBorder="1" applyAlignment="1">
      <alignment horizontal="center" vertical="center"/>
    </xf>
    <xf numFmtId="0" fontId="58" fillId="0" borderId="41" xfId="0" applyFont="1" applyBorder="1" applyAlignment="1">
      <alignment horizontal="center" vertical="center"/>
    </xf>
    <xf numFmtId="0" fontId="58" fillId="24" borderId="63" xfId="0" applyFont="1" applyFill="1" applyBorder="1" applyAlignment="1">
      <alignment horizontal="center" vertical="center"/>
    </xf>
    <xf numFmtId="0" fontId="58" fillId="24" borderId="10" xfId="0" applyFont="1" applyFill="1" applyBorder="1" applyAlignment="1">
      <alignment horizontal="center" vertical="center"/>
    </xf>
    <xf numFmtId="0" fontId="58" fillId="24" borderId="41" xfId="0" applyFont="1" applyFill="1" applyBorder="1" applyAlignment="1">
      <alignment horizontal="center" vertical="center"/>
    </xf>
    <xf numFmtId="1" fontId="58" fillId="24" borderId="124" xfId="0" applyNumberFormat="1" applyFont="1" applyFill="1" applyBorder="1" applyAlignment="1">
      <alignment horizontal="center" vertical="center" wrapText="1"/>
    </xf>
    <xf numFmtId="1" fontId="58" fillId="24" borderId="125" xfId="0" applyNumberFormat="1" applyFont="1" applyFill="1" applyBorder="1" applyAlignment="1">
      <alignment horizontal="center" vertical="center" wrapText="1"/>
    </xf>
    <xf numFmtId="1" fontId="58" fillId="24" borderId="126" xfId="0" applyNumberFormat="1" applyFont="1" applyFill="1" applyBorder="1" applyAlignment="1">
      <alignment horizontal="center" vertical="center" wrapText="1"/>
    </xf>
    <xf numFmtId="1" fontId="58" fillId="24" borderId="127" xfId="0" applyNumberFormat="1" applyFont="1" applyFill="1" applyBorder="1" applyAlignment="1">
      <alignment horizontal="center" vertical="center" wrapText="1"/>
    </xf>
    <xf numFmtId="0" fontId="58" fillId="27" borderId="75" xfId="0" applyFont="1" applyFill="1" applyBorder="1" applyAlignment="1" applyProtection="1">
      <alignment horizontal="left" vertical="center" wrapText="1"/>
      <protection locked="0"/>
    </xf>
    <xf numFmtId="0" fontId="58" fillId="27" borderId="36" xfId="0" applyFont="1" applyFill="1" applyBorder="1" applyAlignment="1" applyProtection="1">
      <alignment horizontal="left" vertical="center" wrapText="1"/>
      <protection locked="0"/>
    </xf>
    <xf numFmtId="0" fontId="58" fillId="27" borderId="50" xfId="0" applyFont="1" applyFill="1" applyBorder="1" applyAlignment="1" applyProtection="1">
      <alignment horizontal="left" vertical="center" wrapText="1"/>
      <protection locked="0"/>
    </xf>
    <xf numFmtId="20" fontId="58" fillId="27" borderId="19" xfId="0" applyNumberFormat="1" applyFont="1" applyFill="1" applyBorder="1" applyAlignment="1" applyProtection="1">
      <alignment horizontal="center" vertical="center"/>
      <protection locked="0"/>
    </xf>
    <xf numFmtId="20" fontId="58" fillId="27" borderId="10" xfId="0" applyNumberFormat="1" applyFont="1" applyFill="1" applyBorder="1" applyAlignment="1" applyProtection="1">
      <alignment horizontal="center" vertical="center"/>
      <protection locked="0"/>
    </xf>
    <xf numFmtId="20" fontId="58" fillId="27" borderId="11" xfId="0" applyNumberFormat="1" applyFont="1" applyFill="1" applyBorder="1" applyAlignment="1" applyProtection="1">
      <alignment horizontal="center" vertical="center"/>
      <protection locked="0"/>
    </xf>
    <xf numFmtId="4" fontId="58" fillId="0" borderId="19" xfId="0" applyNumberFormat="1" applyFont="1" applyBorder="1" applyAlignment="1">
      <alignment horizontal="center" vertical="center"/>
    </xf>
    <xf numFmtId="4" fontId="58" fillId="0" borderId="11" xfId="0" applyNumberFormat="1" applyFont="1" applyBorder="1" applyAlignment="1">
      <alignment horizontal="center" vertical="center"/>
    </xf>
    <xf numFmtId="0" fontId="58" fillId="0" borderId="80" xfId="0" applyFont="1" applyBorder="1" applyAlignment="1">
      <alignment horizontal="center" vertical="center"/>
    </xf>
    <xf numFmtId="0" fontId="58" fillId="0" borderId="81" xfId="0" applyFont="1" applyBorder="1" applyAlignment="1">
      <alignment horizontal="center" vertical="center"/>
    </xf>
    <xf numFmtId="0" fontId="58" fillId="0" borderId="82" xfId="0" applyFont="1" applyBorder="1" applyAlignment="1">
      <alignment horizontal="center" vertical="center"/>
    </xf>
    <xf numFmtId="0" fontId="58" fillId="0" borderId="75" xfId="0" applyFont="1" applyBorder="1" applyAlignment="1">
      <alignment horizontal="center" vertical="center" wrapText="1"/>
    </xf>
    <xf numFmtId="0" fontId="58" fillId="0" borderId="36" xfId="0" applyFont="1" applyBorder="1" applyAlignment="1">
      <alignment horizontal="center" vertical="center" wrapText="1"/>
    </xf>
    <xf numFmtId="0" fontId="58" fillId="0" borderId="37" xfId="0" applyFont="1" applyBorder="1" applyAlignment="1">
      <alignment horizontal="center" vertical="center" wrapText="1"/>
    </xf>
    <xf numFmtId="0" fontId="58" fillId="0" borderId="66"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76" xfId="0" applyFont="1" applyBorder="1" applyAlignment="1">
      <alignment horizontal="center" vertical="center" wrapText="1"/>
    </xf>
    <xf numFmtId="0" fontId="58" fillId="0" borderId="44" xfId="0" applyFont="1" applyBorder="1" applyAlignment="1">
      <alignment horizontal="center" vertical="center" wrapText="1"/>
    </xf>
    <xf numFmtId="0" fontId="58" fillId="0" borderId="45" xfId="0" applyFont="1" applyBorder="1" applyAlignment="1">
      <alignment horizontal="center" vertical="center" wrapText="1"/>
    </xf>
    <xf numFmtId="0" fontId="63" fillId="0" borderId="116" xfId="0" applyFont="1" applyBorder="1" applyAlignment="1">
      <alignment horizontal="center" vertical="center" wrapText="1"/>
    </xf>
    <xf numFmtId="0" fontId="63" fillId="0" borderId="28" xfId="0" applyFont="1" applyBorder="1" applyAlignment="1">
      <alignment horizontal="center" vertical="center" wrapText="1"/>
    </xf>
    <xf numFmtId="0" fontId="63" fillId="0" borderId="117" xfId="0" applyFont="1" applyBorder="1" applyAlignment="1">
      <alignment horizontal="center" vertical="center" wrapText="1"/>
    </xf>
    <xf numFmtId="0" fontId="58" fillId="0" borderId="35"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43" xfId="0" applyFont="1" applyBorder="1" applyAlignment="1">
      <alignment horizontal="center" vertical="center" wrapText="1"/>
    </xf>
    <xf numFmtId="0" fontId="58" fillId="0" borderId="50" xfId="0" applyFont="1" applyBorder="1" applyAlignment="1">
      <alignment horizontal="center" vertical="center" wrapText="1"/>
    </xf>
    <xf numFmtId="0" fontId="58" fillId="0" borderId="39" xfId="0" applyFont="1" applyBorder="1" applyAlignment="1">
      <alignment horizontal="center" vertical="center" wrapText="1"/>
    </xf>
    <xf numFmtId="0" fontId="58" fillId="0" borderId="51" xfId="0" applyFont="1" applyBorder="1" applyAlignment="1">
      <alignment horizontal="center" vertical="center" wrapText="1"/>
    </xf>
    <xf numFmtId="0" fontId="63" fillId="0" borderId="75" xfId="0" applyFont="1" applyBorder="1" applyAlignment="1">
      <alignment horizontal="center" vertical="center" wrapText="1"/>
    </xf>
    <xf numFmtId="0" fontId="63" fillId="0" borderId="36" xfId="0" applyFont="1" applyBorder="1" applyAlignment="1">
      <alignment horizontal="center" vertical="center" wrapText="1"/>
    </xf>
    <xf numFmtId="0" fontId="63" fillId="0" borderId="50" xfId="0" applyFont="1" applyBorder="1" applyAlignment="1">
      <alignment horizontal="center" vertical="center" wrapText="1"/>
    </xf>
    <xf numFmtId="0" fontId="63" fillId="0" borderId="66" xfId="0" applyFont="1" applyBorder="1" applyAlignment="1">
      <alignment horizontal="center" vertical="center" wrapText="1"/>
    </xf>
    <xf numFmtId="0" fontId="63" fillId="0" borderId="0" xfId="0" applyFont="1" applyBorder="1" applyAlignment="1">
      <alignment horizontal="center" vertical="center" wrapText="1"/>
    </xf>
    <xf numFmtId="0" fontId="63" fillId="0" borderId="39" xfId="0" applyFont="1" applyBorder="1" applyAlignment="1">
      <alignment horizontal="center" vertical="center" wrapText="1"/>
    </xf>
    <xf numFmtId="0" fontId="63" fillId="0" borderId="76" xfId="0" applyFont="1" applyBorder="1" applyAlignment="1">
      <alignment horizontal="center" vertical="center" wrapText="1"/>
    </xf>
    <xf numFmtId="0" fontId="63" fillId="0" borderId="44" xfId="0" applyFont="1" applyBorder="1" applyAlignment="1">
      <alignment horizontal="center" vertical="center" wrapText="1"/>
    </xf>
    <xf numFmtId="0" fontId="63" fillId="0" borderId="51" xfId="0" applyFont="1" applyBorder="1" applyAlignment="1">
      <alignment horizontal="center" vertical="center" wrapText="1"/>
    </xf>
    <xf numFmtId="0" fontId="58" fillId="0" borderId="75" xfId="0" quotePrefix="1" applyFont="1" applyBorder="1" applyAlignment="1" applyProtection="1">
      <alignment horizontal="center" vertical="center"/>
    </xf>
    <xf numFmtId="0" fontId="58" fillId="0" borderId="36" xfId="0" applyFont="1" applyBorder="1" applyAlignment="1" applyProtection="1">
      <alignment horizontal="center" vertical="center"/>
    </xf>
    <xf numFmtId="0" fontId="58" fillId="0" borderId="50" xfId="0" applyFont="1" applyBorder="1" applyAlignment="1" applyProtection="1">
      <alignment horizontal="center" vertical="center"/>
    </xf>
    <xf numFmtId="0" fontId="58" fillId="26" borderId="19" xfId="0" applyFont="1" applyFill="1" applyBorder="1" applyAlignment="1" applyProtection="1">
      <alignment horizontal="center" vertical="center"/>
      <protection locked="0"/>
    </xf>
    <xf numFmtId="0" fontId="58" fillId="28" borderId="10" xfId="0" applyFont="1" applyFill="1" applyBorder="1" applyAlignment="1" applyProtection="1">
      <alignment horizontal="center" vertical="center"/>
      <protection locked="0"/>
    </xf>
    <xf numFmtId="0" fontId="58" fillId="28" borderId="11" xfId="0" applyFont="1" applyFill="1" applyBorder="1" applyAlignment="1" applyProtection="1">
      <alignment horizontal="center" vertical="center"/>
      <protection locked="0"/>
    </xf>
    <xf numFmtId="0" fontId="58" fillId="24" borderId="19" xfId="0" applyFont="1" applyFill="1" applyBorder="1" applyAlignment="1">
      <alignment horizontal="center" vertical="center"/>
    </xf>
    <xf numFmtId="0" fontId="58" fillId="24" borderId="11" xfId="0" applyFont="1" applyFill="1" applyBorder="1" applyAlignment="1">
      <alignment horizontal="center" vertical="center"/>
    </xf>
    <xf numFmtId="0" fontId="58" fillId="27" borderId="10" xfId="0" applyFont="1" applyFill="1" applyBorder="1" applyAlignment="1" applyProtection="1">
      <alignment horizontal="center" vertical="center"/>
      <protection locked="0"/>
    </xf>
    <xf numFmtId="38" fontId="58" fillId="24" borderId="0" xfId="56" applyFont="1" applyFill="1" applyBorder="1" applyAlignment="1" applyProtection="1">
      <alignment horizontal="center" vertical="center"/>
    </xf>
    <xf numFmtId="0" fontId="59" fillId="28" borderId="0" xfId="0" applyFont="1" applyFill="1" applyAlignment="1" applyProtection="1">
      <alignment horizontal="center" vertical="center"/>
      <protection locked="0"/>
    </xf>
    <xf numFmtId="0" fontId="59" fillId="0" borderId="0" xfId="0" applyFont="1" applyFill="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0" fontId="3" fillId="0" borderId="19"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28" xfId="0" applyFont="1" applyBorder="1" applyAlignment="1">
      <alignment horizontal="center" vertical="center"/>
    </xf>
    <xf numFmtId="0" fontId="36" fillId="24" borderId="0" xfId="0" applyFont="1" applyFill="1" applyBorder="1" applyAlignment="1">
      <alignment horizontal="left" vertical="top"/>
    </xf>
    <xf numFmtId="0" fontId="37" fillId="24" borderId="0" xfId="0" applyFont="1" applyFill="1" applyBorder="1" applyAlignment="1">
      <alignment horizontal="left" vertical="top" wrapText="1"/>
    </xf>
    <xf numFmtId="0" fontId="35" fillId="24" borderId="63" xfId="0" applyFont="1" applyFill="1" applyBorder="1" applyAlignment="1">
      <alignment horizontal="center" vertical="center" shrinkToFit="1"/>
    </xf>
    <xf numFmtId="0" fontId="35" fillId="24" borderId="11" xfId="0" applyFont="1" applyFill="1" applyBorder="1" applyAlignment="1">
      <alignment horizontal="center" vertical="center" shrinkToFit="1"/>
    </xf>
    <xf numFmtId="0" fontId="35" fillId="24" borderId="19" xfId="0" applyFont="1" applyFill="1" applyBorder="1" applyAlignment="1">
      <alignment horizontal="left" vertical="top" wrapText="1"/>
    </xf>
    <xf numFmtId="0" fontId="35" fillId="24" borderId="10" xfId="0" applyFont="1" applyFill="1" applyBorder="1" applyAlignment="1">
      <alignment horizontal="left" vertical="top" wrapText="1"/>
    </xf>
    <xf numFmtId="0" fontId="35" fillId="24" borderId="11" xfId="0" applyFont="1" applyFill="1" applyBorder="1" applyAlignment="1">
      <alignment horizontal="left" vertical="top" wrapText="1"/>
    </xf>
    <xf numFmtId="0" fontId="35" fillId="24" borderId="41" xfId="0" applyFont="1" applyFill="1" applyBorder="1" applyAlignment="1">
      <alignment horizontal="left" vertical="top" wrapText="1"/>
    </xf>
    <xf numFmtId="0" fontId="35" fillId="24" borderId="68" xfId="0" applyFont="1" applyFill="1" applyBorder="1" applyAlignment="1">
      <alignment horizontal="center" vertical="center" shrinkToFit="1"/>
    </xf>
    <xf numFmtId="0" fontId="35" fillId="24" borderId="70" xfId="0" applyFont="1" applyFill="1" applyBorder="1" applyAlignment="1">
      <alignment horizontal="center" vertical="center" shrinkToFit="1"/>
    </xf>
    <xf numFmtId="0" fontId="35" fillId="24" borderId="71" xfId="0" applyFont="1" applyFill="1" applyBorder="1" applyAlignment="1">
      <alignment horizontal="left" vertical="top" wrapText="1"/>
    </xf>
    <xf numFmtId="0" fontId="35" fillId="24" borderId="69" xfId="0" applyFont="1" applyFill="1" applyBorder="1" applyAlignment="1">
      <alignment horizontal="left" vertical="top" wrapText="1"/>
    </xf>
    <xf numFmtId="0" fontId="35" fillId="24" borderId="70" xfId="0" applyFont="1" applyFill="1" applyBorder="1" applyAlignment="1">
      <alignment horizontal="left" vertical="top" wrapText="1"/>
    </xf>
    <xf numFmtId="0" fontId="35" fillId="24" borderId="72" xfId="0" applyFont="1" applyFill="1" applyBorder="1" applyAlignment="1">
      <alignment horizontal="left" vertical="top" wrapText="1"/>
    </xf>
    <xf numFmtId="0" fontId="70" fillId="24" borderId="0" xfId="0" applyFont="1" applyFill="1" applyBorder="1" applyAlignment="1">
      <alignment horizontal="left" vertical="center"/>
    </xf>
    <xf numFmtId="0" fontId="34" fillId="24" borderId="0" xfId="0" applyFont="1" applyFill="1" applyBorder="1" applyAlignment="1">
      <alignment horizontal="left" vertical="center"/>
    </xf>
    <xf numFmtId="0" fontId="35" fillId="24" borderId="0" xfId="0" applyFont="1" applyFill="1" applyBorder="1" applyAlignment="1">
      <alignment horizontal="center" vertical="center"/>
    </xf>
    <xf numFmtId="0" fontId="71" fillId="29" borderId="56" xfId="0" applyFont="1" applyFill="1" applyBorder="1" applyAlignment="1">
      <alignment horizontal="center" vertical="center" shrinkToFit="1"/>
    </xf>
    <xf numFmtId="0" fontId="71" fillId="29" borderId="57" xfId="0" applyFont="1" applyFill="1" applyBorder="1" applyAlignment="1">
      <alignment horizontal="center" vertical="center" shrinkToFit="1"/>
    </xf>
    <xf numFmtId="0" fontId="71" fillId="29" borderId="57" xfId="0" applyFont="1" applyFill="1" applyBorder="1" applyAlignment="1">
      <alignment horizontal="center" vertical="center"/>
    </xf>
    <xf numFmtId="0" fontId="71" fillId="29" borderId="77" xfId="0" applyFont="1" applyFill="1" applyBorder="1" applyAlignment="1">
      <alignment horizontal="center" vertical="center"/>
    </xf>
    <xf numFmtId="0" fontId="70" fillId="24" borderId="66" xfId="0" applyFont="1" applyFill="1" applyBorder="1" applyAlignment="1">
      <alignment horizontal="left" vertical="center" wrapText="1"/>
    </xf>
    <xf numFmtId="0" fontId="70" fillId="24" borderId="39" xfId="0" applyFont="1" applyFill="1" applyBorder="1" applyAlignment="1">
      <alignment horizontal="left" vertical="center" wrapText="1"/>
    </xf>
    <xf numFmtId="0" fontId="70" fillId="24" borderId="66" xfId="0" applyFont="1" applyFill="1" applyBorder="1" applyAlignment="1">
      <alignment horizontal="center" vertical="top" wrapText="1"/>
    </xf>
    <xf numFmtId="0" fontId="70" fillId="24" borderId="39" xfId="0" applyFont="1" applyFill="1" applyBorder="1" applyAlignment="1">
      <alignment horizontal="center" vertical="top" wrapText="1"/>
    </xf>
    <xf numFmtId="0" fontId="70" fillId="24" borderId="76" xfId="0" applyFont="1" applyFill="1" applyBorder="1" applyAlignment="1">
      <alignment horizontal="center" vertical="top" wrapText="1"/>
    </xf>
    <xf numFmtId="0" fontId="70" fillId="24" borderId="51" xfId="0" applyFont="1" applyFill="1" applyBorder="1" applyAlignment="1">
      <alignment horizontal="center" vertical="top" wrapText="1"/>
    </xf>
    <xf numFmtId="0" fontId="34" fillId="24" borderId="0" xfId="0" applyFont="1" applyFill="1" applyBorder="1" applyAlignment="1">
      <alignment horizontal="center" vertical="center"/>
    </xf>
    <xf numFmtId="0" fontId="70" fillId="24" borderId="56" xfId="0" applyFont="1" applyFill="1" applyBorder="1" applyAlignment="1">
      <alignment horizontal="center" vertical="center" wrapText="1"/>
    </xf>
    <xf numFmtId="0" fontId="70" fillId="24" borderId="77" xfId="0" applyFont="1" applyFill="1" applyBorder="1" applyAlignment="1">
      <alignment horizontal="center" vertical="center" wrapText="1"/>
    </xf>
    <xf numFmtId="0" fontId="70" fillId="24" borderId="65" xfId="0" applyFont="1" applyFill="1" applyBorder="1" applyAlignment="1">
      <alignment horizontal="left" vertical="center" wrapText="1"/>
    </xf>
    <xf numFmtId="0" fontId="70" fillId="24" borderId="38" xfId="0" applyFont="1" applyFill="1" applyBorder="1" applyAlignment="1">
      <alignment horizontal="left" vertical="center" wrapText="1"/>
    </xf>
    <xf numFmtId="0" fontId="70" fillId="24" borderId="66" xfId="0" applyFont="1" applyFill="1" applyBorder="1" applyAlignment="1">
      <alignment horizontal="left" vertical="top" wrapText="1"/>
    </xf>
    <xf numFmtId="0" fontId="70" fillId="24" borderId="39" xfId="0" applyFont="1" applyFill="1" applyBorder="1" applyAlignment="1">
      <alignment horizontal="left" vertical="top" wrapText="1"/>
    </xf>
    <xf numFmtId="0" fontId="35" fillId="24" borderId="12" xfId="0" applyFont="1" applyFill="1" applyBorder="1" applyAlignment="1">
      <alignment horizontal="left" vertical="top" wrapText="1"/>
    </xf>
    <xf numFmtId="0" fontId="35" fillId="24" borderId="18" xfId="0" applyFont="1" applyFill="1" applyBorder="1" applyAlignment="1">
      <alignment horizontal="left" vertical="top" wrapText="1"/>
    </xf>
    <xf numFmtId="0" fontId="35" fillId="24" borderId="16" xfId="0" applyFont="1" applyFill="1" applyBorder="1" applyAlignment="1">
      <alignment horizontal="left" vertical="top" wrapText="1"/>
    </xf>
    <xf numFmtId="0" fontId="35" fillId="24" borderId="0" xfId="0" applyFont="1" applyFill="1" applyBorder="1" applyAlignment="1">
      <alignment horizontal="left" vertical="top"/>
    </xf>
    <xf numFmtId="0" fontId="35" fillId="24" borderId="17" xfId="0" applyFont="1" applyFill="1" applyBorder="1" applyAlignment="1">
      <alignment horizontal="left" vertical="top"/>
    </xf>
    <xf numFmtId="0" fontId="35" fillId="24" borderId="0" xfId="0" applyFont="1" applyFill="1" applyBorder="1" applyAlignment="1">
      <alignment horizontal="left" vertical="top" wrapText="1"/>
    </xf>
    <xf numFmtId="0" fontId="35" fillId="24" borderId="17" xfId="0" applyFont="1" applyFill="1" applyBorder="1" applyAlignment="1">
      <alignment horizontal="left" vertical="top" wrapText="1"/>
    </xf>
    <xf numFmtId="0" fontId="37" fillId="24" borderId="13" xfId="0" applyFont="1" applyFill="1" applyBorder="1" applyAlignment="1">
      <alignment horizontal="center" vertical="top"/>
    </xf>
    <xf numFmtId="0" fontId="37" fillId="24" borderId="14" xfId="0" applyFont="1" applyFill="1" applyBorder="1" applyAlignment="1">
      <alignment horizontal="center" vertical="top"/>
    </xf>
    <xf numFmtId="0" fontId="37" fillId="24" borderId="15" xfId="0" applyFont="1" applyFill="1" applyBorder="1" applyAlignment="1">
      <alignment horizontal="center" vertical="top"/>
    </xf>
    <xf numFmtId="0" fontId="37" fillId="24" borderId="0" xfId="0" applyFont="1" applyFill="1" applyBorder="1" applyAlignment="1">
      <alignment horizontal="left" vertical="top"/>
    </xf>
    <xf numFmtId="0" fontId="36" fillId="24" borderId="0" xfId="0" applyFont="1" applyFill="1" applyBorder="1" applyAlignment="1">
      <alignment horizontal="center" vertical="center"/>
    </xf>
    <xf numFmtId="0" fontId="34" fillId="24" borderId="0" xfId="0" applyFont="1" applyFill="1" applyBorder="1" applyAlignment="1">
      <alignment horizontal="right"/>
    </xf>
    <xf numFmtId="0" fontId="35" fillId="24" borderId="0" xfId="0" applyFont="1" applyFill="1" applyBorder="1" applyAlignment="1">
      <alignment horizontal="left" vertical="center"/>
    </xf>
    <xf numFmtId="0" fontId="35" fillId="24" borderId="12" xfId="0" applyFont="1" applyFill="1" applyBorder="1" applyAlignment="1">
      <alignment horizontal="left" vertical="center"/>
    </xf>
    <xf numFmtId="0" fontId="35" fillId="24" borderId="14" xfId="0" applyFont="1" applyFill="1" applyBorder="1" applyAlignment="1">
      <alignment horizontal="left"/>
    </xf>
    <xf numFmtId="0" fontId="37" fillId="24" borderId="12" xfId="0" applyFont="1" applyFill="1" applyBorder="1" applyAlignment="1">
      <alignment horizontal="center"/>
    </xf>
    <xf numFmtId="0" fontId="36" fillId="24" borderId="0" xfId="0" applyFont="1" applyFill="1" applyBorder="1" applyAlignment="1">
      <alignment horizontal="center" vertical="top"/>
    </xf>
    <xf numFmtId="0" fontId="32" fillId="24" borderId="0" xfId="0" applyFont="1" applyFill="1" applyBorder="1" applyAlignment="1">
      <alignment horizontal="left" vertical="top" wrapText="1"/>
    </xf>
    <xf numFmtId="0" fontId="37" fillId="24" borderId="0" xfId="0" applyFont="1" applyFill="1" applyBorder="1" applyAlignment="1">
      <alignment horizontal="center" vertical="top"/>
    </xf>
    <xf numFmtId="0" fontId="0" fillId="0" borderId="19" xfId="57" applyFont="1" applyBorder="1" applyAlignment="1">
      <alignment horizontal="left" vertical="center"/>
    </xf>
    <xf numFmtId="0" fontId="0" fillId="0" borderId="10" xfId="57" applyFont="1" applyBorder="1" applyAlignment="1">
      <alignment horizontal="left" vertical="center"/>
    </xf>
    <xf numFmtId="0" fontId="0" fillId="0" borderId="11" xfId="57" applyFont="1" applyBorder="1" applyAlignment="1">
      <alignment horizontal="left" vertical="center"/>
    </xf>
    <xf numFmtId="0" fontId="0" fillId="0" borderId="21" xfId="57" applyFont="1" applyBorder="1" applyAlignment="1">
      <alignment horizontal="left" vertical="center"/>
    </xf>
    <xf numFmtId="0" fontId="0" fillId="0" borderId="20" xfId="57" applyFont="1" applyBorder="1" applyAlignment="1">
      <alignment horizontal="left" vertical="center" wrapText="1"/>
    </xf>
    <xf numFmtId="0" fontId="0" fillId="0" borderId="12" xfId="57" applyFont="1" applyBorder="1" applyAlignment="1">
      <alignment horizontal="left" vertical="center" wrapText="1"/>
    </xf>
    <xf numFmtId="0" fontId="0" fillId="0" borderId="18" xfId="57" applyFont="1" applyBorder="1" applyAlignment="1">
      <alignment horizontal="left" vertical="center" wrapText="1"/>
    </xf>
    <xf numFmtId="0" fontId="77" fillId="0" borderId="19" xfId="57" applyFont="1" applyBorder="1" applyAlignment="1">
      <alignment horizontal="distributed" vertical="center"/>
    </xf>
    <xf numFmtId="0" fontId="77" fillId="0" borderId="10" xfId="57" applyFont="1" applyBorder="1" applyAlignment="1">
      <alignment horizontal="distributed" vertical="center"/>
    </xf>
    <xf numFmtId="0" fontId="77" fillId="0" borderId="11" xfId="57" applyFont="1" applyBorder="1" applyAlignment="1">
      <alignment horizontal="distributed" vertical="center"/>
    </xf>
    <xf numFmtId="0" fontId="0" fillId="0" borderId="13" xfId="57" applyFont="1" applyBorder="1">
      <alignment vertical="center"/>
    </xf>
    <xf numFmtId="0" fontId="0" fillId="0" borderId="14" xfId="57" applyFont="1" applyBorder="1">
      <alignment vertical="center"/>
    </xf>
    <xf numFmtId="0" fontId="0" fillId="0" borderId="15" xfId="57" applyFont="1" applyBorder="1">
      <alignment vertical="center"/>
    </xf>
    <xf numFmtId="0" fontId="77" fillId="0" borderId="19" xfId="57" applyFont="1" applyBorder="1" applyAlignment="1">
      <alignment horizontal="center" vertical="center"/>
    </xf>
    <xf numFmtId="0" fontId="77" fillId="0" borderId="10" xfId="57" applyFont="1" applyBorder="1" applyAlignment="1">
      <alignment horizontal="center" vertical="center"/>
    </xf>
    <xf numFmtId="0" fontId="77" fillId="0" borderId="11" xfId="57" applyFont="1" applyBorder="1" applyAlignment="1">
      <alignment horizontal="center" vertical="center"/>
    </xf>
    <xf numFmtId="0" fontId="74" fillId="0" borderId="0" xfId="57" applyFont="1">
      <alignment vertical="center"/>
    </xf>
    <xf numFmtId="0" fontId="76" fillId="0" borderId="12" xfId="57" applyFont="1" applyBorder="1" applyAlignment="1">
      <alignment horizontal="center" vertical="top"/>
    </xf>
    <xf numFmtId="0" fontId="77" fillId="0" borderId="21" xfId="57" applyFont="1" applyBorder="1" applyAlignment="1">
      <alignment horizontal="center" vertical="center" textRotation="255"/>
    </xf>
    <xf numFmtId="0" fontId="77" fillId="0" borderId="21" xfId="57" applyFont="1" applyBorder="1" applyAlignment="1">
      <alignment horizontal="center" vertical="center"/>
    </xf>
    <xf numFmtId="0" fontId="0" fillId="0" borderId="16" xfId="57" applyFont="1" applyBorder="1" applyAlignment="1">
      <alignment horizontal="center" vertical="center" wrapText="1"/>
    </xf>
    <xf numFmtId="0" fontId="0" fillId="0" borderId="0" xfId="57" applyFont="1" applyBorder="1" applyAlignment="1">
      <alignment horizontal="center" vertical="center" wrapText="1"/>
    </xf>
    <xf numFmtId="0" fontId="0" fillId="0" borderId="17" xfId="57" applyFont="1" applyBorder="1" applyAlignment="1">
      <alignment horizontal="center" vertical="center" wrapText="1"/>
    </xf>
    <xf numFmtId="0" fontId="0" fillId="0" borderId="20" xfId="57" applyFont="1" applyBorder="1" applyAlignment="1">
      <alignment horizontal="center" vertical="center" wrapText="1"/>
    </xf>
    <xf numFmtId="0" fontId="0" fillId="0" borderId="12" xfId="57" applyFont="1" applyBorder="1" applyAlignment="1">
      <alignment horizontal="center" vertical="center" wrapText="1"/>
    </xf>
    <xf numFmtId="0" fontId="0" fillId="0" borderId="18" xfId="57" applyFont="1" applyBorder="1" applyAlignment="1">
      <alignment horizontal="center" vertical="center" wrapText="1"/>
    </xf>
    <xf numFmtId="0" fontId="0" fillId="0" borderId="0" xfId="57" applyFont="1" applyAlignment="1">
      <alignment horizontal="center" vertical="center"/>
    </xf>
    <xf numFmtId="0" fontId="73" fillId="0" borderId="0" xfId="57" applyAlignment="1">
      <alignment horizontal="center" vertical="center"/>
    </xf>
    <xf numFmtId="0" fontId="77" fillId="0" borderId="13" xfId="57" applyFont="1" applyBorder="1" applyAlignment="1">
      <alignment horizontal="left" vertical="top"/>
    </xf>
    <xf numFmtId="0" fontId="77" fillId="0" borderId="14" xfId="57" applyFont="1" applyBorder="1" applyAlignment="1">
      <alignment horizontal="left" vertical="top"/>
    </xf>
    <xf numFmtId="0" fontId="77" fillId="0" borderId="15" xfId="57" applyFont="1" applyBorder="1" applyAlignment="1">
      <alignment horizontal="left" vertical="top"/>
    </xf>
    <xf numFmtId="0" fontId="77" fillId="0" borderId="20" xfId="57" applyFont="1" applyBorder="1" applyAlignment="1">
      <alignment horizontal="left" vertical="top"/>
    </xf>
    <xf numFmtId="0" fontId="77" fillId="0" borderId="12" xfId="57" applyFont="1" applyBorder="1" applyAlignment="1">
      <alignment horizontal="left" vertical="top"/>
    </xf>
    <xf numFmtId="0" fontId="77" fillId="0" borderId="18" xfId="57" applyFont="1" applyBorder="1" applyAlignment="1">
      <alignment horizontal="left" vertical="top"/>
    </xf>
    <xf numFmtId="0" fontId="77" fillId="0" borderId="13" xfId="57" applyFont="1" applyBorder="1" applyAlignment="1">
      <alignment horizontal="center" vertical="center"/>
    </xf>
    <xf numFmtId="0" fontId="77" fillId="0" borderId="14" xfId="57" applyFont="1" applyBorder="1" applyAlignment="1">
      <alignment horizontal="center" vertical="center"/>
    </xf>
    <xf numFmtId="0" fontId="77" fillId="0" borderId="20" xfId="57" applyFont="1" applyBorder="1" applyAlignment="1">
      <alignment horizontal="center" vertical="center"/>
    </xf>
    <xf numFmtId="0" fontId="77" fillId="0" borderId="12" xfId="57" applyFont="1" applyBorder="1" applyAlignment="1">
      <alignment horizontal="center" vertical="center"/>
    </xf>
    <xf numFmtId="0" fontId="0" fillId="0" borderId="13" xfId="57" applyFont="1" applyBorder="1" applyAlignment="1">
      <alignment horizontal="center" vertical="center"/>
    </xf>
    <xf numFmtId="0" fontId="0" fillId="0" borderId="15" xfId="57" applyFont="1" applyBorder="1" applyAlignment="1">
      <alignment horizontal="center" vertical="center"/>
    </xf>
    <xf numFmtId="0" fontId="0" fillId="0" borderId="20" xfId="57" applyFont="1" applyBorder="1" applyAlignment="1">
      <alignment horizontal="center" vertical="center"/>
    </xf>
    <xf numFmtId="0" fontId="0" fillId="0" borderId="18" xfId="57" applyFont="1" applyBorder="1" applyAlignment="1">
      <alignment horizontal="center" vertical="center"/>
    </xf>
    <xf numFmtId="0" fontId="79" fillId="0" borderId="180" xfId="0" applyFont="1" applyBorder="1" applyAlignment="1">
      <alignment horizontal="center" vertical="center" wrapText="1"/>
    </xf>
    <xf numFmtId="0" fontId="79" fillId="0" borderId="181" xfId="0" applyFont="1" applyBorder="1" applyAlignment="1">
      <alignment horizontal="center" vertical="center" wrapText="1"/>
    </xf>
    <xf numFmtId="0" fontId="79" fillId="0" borderId="184" xfId="0" applyFont="1" applyBorder="1" applyAlignment="1">
      <alignment horizontal="center" vertical="center" wrapText="1"/>
    </xf>
    <xf numFmtId="0" fontId="74" fillId="0" borderId="185" xfId="0" applyFont="1" applyBorder="1" applyAlignment="1">
      <alignment horizontal="left" vertical="center" wrapText="1"/>
    </xf>
    <xf numFmtId="0" fontId="79" fillId="0" borderId="80" xfId="0" applyFont="1" applyBorder="1" applyAlignment="1">
      <alignment horizontal="center" vertical="center" wrapText="1"/>
    </xf>
    <xf numFmtId="0" fontId="79" fillId="0" borderId="81" xfId="0" applyFont="1" applyBorder="1" applyAlignment="1">
      <alignment horizontal="center" vertical="center" wrapText="1"/>
    </xf>
    <xf numFmtId="0" fontId="79" fillId="0" borderId="183" xfId="0" applyFont="1" applyBorder="1" applyAlignment="1">
      <alignment horizontal="center" vertical="center" wrapText="1"/>
    </xf>
    <xf numFmtId="0" fontId="78" fillId="0" borderId="0" xfId="0" applyFont="1" applyAlignment="1">
      <alignment horizontal="center"/>
    </xf>
    <xf numFmtId="0" fontId="79" fillId="0" borderId="175" xfId="0" applyFont="1" applyBorder="1" applyAlignment="1">
      <alignment horizontal="center" vertical="center" wrapText="1"/>
    </xf>
    <xf numFmtId="0" fontId="79" fillId="0" borderId="82" xfId="0" applyFont="1" applyBorder="1" applyAlignment="1">
      <alignment horizontal="center" vertical="center" wrapText="1"/>
    </xf>
    <xf numFmtId="0" fontId="79" fillId="0" borderId="176" xfId="0" applyFont="1" applyBorder="1" applyAlignment="1">
      <alignment horizontal="center" vertical="center" wrapText="1"/>
    </xf>
    <xf numFmtId="0" fontId="79" fillId="0" borderId="178" xfId="0" applyFont="1" applyBorder="1" applyAlignment="1">
      <alignment horizontal="center"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6"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sankou01" xfId="57" xr:uid="{A8AF4F21-F57D-46FC-B2F8-89041A355E5D}"/>
    <cellStyle name="標準_第１号様式・付表" xfId="43" xr:uid="{00000000-0005-0000-0000-000031000000}"/>
    <cellStyle name="標準_付表　訪問介護　修正版_第一号様式 2" xfId="46" xr:uid="{00000000-0005-0000-0000-000032000000}"/>
    <cellStyle name="良い" xfId="44" builtinId="26" customBuiltin="1"/>
  </cellStyles>
  <dxfs count="28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2" name="Check Box 1" hidden="1">
              <a:extLst>
                <a:ext uri="{63B3BB69-23CF-44E3-9099-C40C66FF867C}">
                  <a14:compatExt spid="_x0000_s457729"/>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9525</xdr:rowOff>
    </xdr:from>
    <xdr:to>
      <xdr:col>1</xdr:col>
      <xdr:colOff>0</xdr:colOff>
      <xdr:row>6</xdr:row>
      <xdr:rowOff>0</xdr:rowOff>
    </xdr:to>
    <xdr:cxnSp macro="">
      <xdr:nvCxnSpPr>
        <xdr:cNvPr id="2" name="直線コネクタ 2">
          <a:extLst>
            <a:ext uri="{FF2B5EF4-FFF2-40B4-BE49-F238E27FC236}">
              <a16:creationId xmlns:a16="http://schemas.microsoft.com/office/drawing/2014/main" id="{00000000-0008-0000-1200-000002000000}"/>
            </a:ext>
          </a:extLst>
        </xdr:cNvPr>
        <xdr:cNvCxnSpPr/>
      </xdr:nvCxnSpPr>
      <xdr:spPr>
        <a:xfrm>
          <a:off x="19050" y="800100"/>
          <a:ext cx="1171575" cy="371475"/>
        </a:xfrm>
        <a:prstGeom prst="lin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512;&#20107;&#26989;&#12288;&#27161;&#28310;&#27096;&#24335;/3-3_&#27161;&#28310;&#27096;&#24335;1-2%20&#21220;&#21209;&#34920;&#12288;&#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512;&#20107;&#26989;&#12288;&#27161;&#28310;&#27096;&#24335;/3-3_&#27161;&#28310;&#27096;&#24335;1-1%20&#21220;&#21209;&#34920;&#12288;&#35370;&#21839;&#22411;&#12469;&#12540;&#12499;&#1247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0_&#20581;&#24247;&#31119;&#31049;&#37096;/050_&#38263;&#23551;&#20171;&#35703;&#35506;/&#9670;&#20171;&#35703;&#20445;&#38522;&#20418;&#9670;/&#27096;&#24335;%20&#31561;/&#20107;&#26989;&#25152;&#25351;&#23450;&#31561;&#65288;HP&#65289;/&#9670;&#21402;&#21172;&#30465;&#20803;&#12487;&#12540;&#12479;&#65289;&#65330;6.4.1&#27161;&#28310;&#27096;&#24335;/R6.4.1&#12288;&#32207;&#21512;&#20107;&#26989;/&#32207;&#21512;&#20107;&#26989;&#12288;&#27161;&#28310;&#27096;&#24335;/3-3_&#27161;&#28310;&#27096;&#24335;1-1%20&#21220;&#21209;&#34920;&#12288;&#35370;&#21839;&#22411;&#12469;&#12540;&#12499;&#1247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0_&#20581;&#24247;&#31119;&#31049;&#37096;/050_&#38263;&#23551;&#20171;&#35703;&#35506;/&#9670;&#20171;&#35703;&#20445;&#38522;&#20418;&#9670;/&#27096;&#24335;%20&#31561;/&#20107;&#26989;&#25152;&#25351;&#23450;&#31561;&#65288;HP&#65289;/&#9670;&#21402;&#21172;&#30465;&#20803;&#12487;&#12540;&#12479;&#65289;&#65330;6.4.1&#27161;&#28310;&#27096;&#24335;/R6.4.1&#12288;&#32207;&#21512;&#20107;&#26989;/&#32207;&#21512;&#20107;&#26989;&#12288;&#27161;&#28310;&#27096;&#24335;/3-3_&#27161;&#28310;&#27096;&#24335;1-2%20&#21220;&#21209;&#34920;&#12288;&#36890;&#25152;&#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row r="8">
          <cell r="BB8">
            <v>30</v>
          </cell>
        </row>
        <row r="23">
          <cell r="AX23">
            <v>0</v>
          </cell>
        </row>
        <row r="24">
          <cell r="AX24">
            <v>0</v>
          </cell>
        </row>
        <row r="26">
          <cell r="AX26">
            <v>0</v>
          </cell>
        </row>
        <row r="27">
          <cell r="AX27">
            <v>0</v>
          </cell>
        </row>
        <row r="29">
          <cell r="AX29">
            <v>0</v>
          </cell>
        </row>
        <row r="30">
          <cell r="AX30">
            <v>0</v>
          </cell>
        </row>
        <row r="32">
          <cell r="AX32">
            <v>0</v>
          </cell>
        </row>
        <row r="33">
          <cell r="AX33">
            <v>0</v>
          </cell>
        </row>
        <row r="35">
          <cell r="AX35">
            <v>0</v>
          </cell>
        </row>
        <row r="36">
          <cell r="AX36">
            <v>0</v>
          </cell>
        </row>
        <row r="38">
          <cell r="AX38">
            <v>0</v>
          </cell>
        </row>
        <row r="39">
          <cell r="AX39">
            <v>0</v>
          </cell>
        </row>
        <row r="41">
          <cell r="AX41">
            <v>0</v>
          </cell>
        </row>
        <row r="42">
          <cell r="AX42">
            <v>0</v>
          </cell>
        </row>
        <row r="44">
          <cell r="AX44">
            <v>0</v>
          </cell>
        </row>
        <row r="45">
          <cell r="AX45">
            <v>0</v>
          </cell>
        </row>
        <row r="47">
          <cell r="AX47">
            <v>0</v>
          </cell>
        </row>
        <row r="48">
          <cell r="AX48">
            <v>0</v>
          </cell>
        </row>
        <row r="50">
          <cell r="AX50">
            <v>0</v>
          </cell>
        </row>
        <row r="51">
          <cell r="AX51">
            <v>0</v>
          </cell>
        </row>
        <row r="53">
          <cell r="AX53">
            <v>0</v>
          </cell>
        </row>
        <row r="54">
          <cell r="AX54">
            <v>0</v>
          </cell>
        </row>
        <row r="56">
          <cell r="AX56">
            <v>0</v>
          </cell>
        </row>
        <row r="57">
          <cell r="AX57">
            <v>0</v>
          </cell>
        </row>
        <row r="59">
          <cell r="AX59">
            <v>0</v>
          </cell>
        </row>
        <row r="60">
          <cell r="AX60">
            <v>0</v>
          </cell>
        </row>
      </sheetData>
      <sheetData sheetId="1" refreshError="1"/>
      <sheetData sheetId="2">
        <row r="6">
          <cell r="C6" t="str">
            <v>a</v>
          </cell>
          <cell r="D6" t="str">
            <v>：</v>
          </cell>
          <cell r="E6">
            <v>0.375</v>
          </cell>
          <cell r="F6" t="str">
            <v>～</v>
          </cell>
          <cell r="G6">
            <v>0.75</v>
          </cell>
          <cell r="H6" t="str">
            <v>（</v>
          </cell>
          <cell r="I6">
            <v>4.1666666666666664E-2</v>
          </cell>
          <cell r="J6" t="str">
            <v>)</v>
          </cell>
          <cell r="K6">
            <v>8</v>
          </cell>
          <cell r="M6">
            <v>0.39583333333333331</v>
          </cell>
          <cell r="N6" t="str">
            <v>～</v>
          </cell>
          <cell r="O6">
            <v>0.6875</v>
          </cell>
          <cell r="Q6">
            <v>0.39583333333333331</v>
          </cell>
          <cell r="R6" t="str">
            <v>～</v>
          </cell>
          <cell r="S6">
            <v>0.6875</v>
          </cell>
          <cell r="U6">
            <v>7</v>
          </cell>
        </row>
        <row r="7">
          <cell r="C7" t="str">
            <v>b</v>
          </cell>
          <cell r="D7" t="str">
            <v>：</v>
          </cell>
          <cell r="F7" t="str">
            <v>～</v>
          </cell>
          <cell r="H7" t="str">
            <v>（</v>
          </cell>
          <cell r="I7">
            <v>0</v>
          </cell>
          <cell r="J7" t="str">
            <v>)</v>
          </cell>
          <cell r="K7">
            <v>0</v>
          </cell>
          <cell r="N7" t="str">
            <v>～</v>
          </cell>
          <cell r="Q7">
            <v>0</v>
          </cell>
          <cell r="R7" t="str">
            <v>～</v>
          </cell>
          <cell r="S7">
            <v>0</v>
          </cell>
          <cell r="U7">
            <v>0</v>
          </cell>
        </row>
        <row r="8">
          <cell r="C8" t="str">
            <v>c</v>
          </cell>
          <cell r="D8" t="str">
            <v>：</v>
          </cell>
          <cell r="F8" t="str">
            <v>～</v>
          </cell>
          <cell r="H8" t="str">
            <v>（</v>
          </cell>
          <cell r="I8">
            <v>0</v>
          </cell>
          <cell r="J8" t="str">
            <v>)</v>
          </cell>
          <cell r="K8">
            <v>0</v>
          </cell>
          <cell r="N8" t="str">
            <v>～</v>
          </cell>
          <cell r="Q8">
            <v>0</v>
          </cell>
          <cell r="R8" t="str">
            <v>～</v>
          </cell>
          <cell r="S8">
            <v>0</v>
          </cell>
          <cell r="U8">
            <v>0</v>
          </cell>
        </row>
        <row r="9">
          <cell r="C9" t="str">
            <v>d</v>
          </cell>
          <cell r="D9" t="str">
            <v>：</v>
          </cell>
          <cell r="F9" t="str">
            <v>～</v>
          </cell>
          <cell r="H9" t="str">
            <v>（</v>
          </cell>
          <cell r="I9">
            <v>0</v>
          </cell>
          <cell r="J9" t="str">
            <v>)</v>
          </cell>
          <cell r="K9">
            <v>0</v>
          </cell>
          <cell r="N9" t="str">
            <v>～</v>
          </cell>
          <cell r="Q9">
            <v>0</v>
          </cell>
          <cell r="R9" t="str">
            <v>～</v>
          </cell>
          <cell r="S9">
            <v>0</v>
          </cell>
          <cell r="U9">
            <v>0</v>
          </cell>
        </row>
        <row r="10">
          <cell r="C10" t="str">
            <v>e</v>
          </cell>
          <cell r="D10" t="str">
            <v>：</v>
          </cell>
          <cell r="F10" t="str">
            <v>～</v>
          </cell>
          <cell r="H10" t="str">
            <v>（</v>
          </cell>
          <cell r="I10">
            <v>0</v>
          </cell>
          <cell r="J10" t="str">
            <v>)</v>
          </cell>
          <cell r="K10">
            <v>0</v>
          </cell>
          <cell r="N10" t="str">
            <v>～</v>
          </cell>
          <cell r="Q10">
            <v>0</v>
          </cell>
          <cell r="R10" t="str">
            <v>～</v>
          </cell>
          <cell r="S10">
            <v>0</v>
          </cell>
          <cell r="U10">
            <v>0</v>
          </cell>
        </row>
        <row r="11">
          <cell r="C11" t="str">
            <v>f</v>
          </cell>
          <cell r="D11" t="str">
            <v>：</v>
          </cell>
          <cell r="F11" t="str">
            <v>～</v>
          </cell>
          <cell r="H11" t="str">
            <v>（</v>
          </cell>
          <cell r="I11">
            <v>0</v>
          </cell>
          <cell r="J11" t="str">
            <v>)</v>
          </cell>
          <cell r="K11">
            <v>0</v>
          </cell>
          <cell r="N11" t="str">
            <v>～</v>
          </cell>
          <cell r="Q11">
            <v>0</v>
          </cell>
          <cell r="R11" t="str">
            <v>～</v>
          </cell>
          <cell r="S11">
            <v>0</v>
          </cell>
          <cell r="U11">
            <v>0</v>
          </cell>
        </row>
        <row r="12">
          <cell r="C12" t="str">
            <v>g</v>
          </cell>
          <cell r="D12" t="str">
            <v>：</v>
          </cell>
          <cell r="F12" t="str">
            <v>～</v>
          </cell>
          <cell r="H12" t="str">
            <v>（</v>
          </cell>
          <cell r="I12">
            <v>0</v>
          </cell>
          <cell r="J12" t="str">
            <v>)</v>
          </cell>
          <cell r="K12">
            <v>0</v>
          </cell>
          <cell r="N12" t="str">
            <v>～</v>
          </cell>
          <cell r="Q12">
            <v>0</v>
          </cell>
          <cell r="R12" t="str">
            <v>～</v>
          </cell>
          <cell r="S12">
            <v>0</v>
          </cell>
          <cell r="U12">
            <v>0</v>
          </cell>
        </row>
        <row r="13">
          <cell r="C13" t="str">
            <v>h</v>
          </cell>
          <cell r="D13" t="str">
            <v>：</v>
          </cell>
          <cell r="F13" t="str">
            <v>～</v>
          </cell>
          <cell r="H13" t="str">
            <v>（</v>
          </cell>
          <cell r="I13">
            <v>0</v>
          </cell>
          <cell r="J13" t="str">
            <v>)</v>
          </cell>
          <cell r="K13">
            <v>0</v>
          </cell>
          <cell r="N13" t="str">
            <v>～</v>
          </cell>
          <cell r="Q13">
            <v>0</v>
          </cell>
          <cell r="R13" t="str">
            <v>～</v>
          </cell>
          <cell r="S13">
            <v>0</v>
          </cell>
          <cell r="U13">
            <v>0</v>
          </cell>
        </row>
        <row r="14">
          <cell r="C14" t="str">
            <v>i</v>
          </cell>
          <cell r="D14" t="str">
            <v>：</v>
          </cell>
          <cell r="F14" t="str">
            <v>～</v>
          </cell>
          <cell r="H14" t="str">
            <v>（</v>
          </cell>
          <cell r="I14">
            <v>0</v>
          </cell>
          <cell r="J14" t="str">
            <v>)</v>
          </cell>
          <cell r="K14">
            <v>0</v>
          </cell>
          <cell r="N14" t="str">
            <v>～</v>
          </cell>
          <cell r="Q14">
            <v>0</v>
          </cell>
          <cell r="R14" t="str">
            <v>～</v>
          </cell>
          <cell r="S14">
            <v>0</v>
          </cell>
          <cell r="U14">
            <v>0</v>
          </cell>
        </row>
        <row r="15">
          <cell r="C15" t="str">
            <v>j</v>
          </cell>
          <cell r="D15" t="str">
            <v>：</v>
          </cell>
          <cell r="F15" t="str">
            <v>～</v>
          </cell>
          <cell r="H15" t="str">
            <v>（</v>
          </cell>
          <cell r="I15">
            <v>0</v>
          </cell>
          <cell r="J15" t="str">
            <v>)</v>
          </cell>
          <cell r="K15">
            <v>0</v>
          </cell>
          <cell r="N15" t="str">
            <v>～</v>
          </cell>
          <cell r="Q15">
            <v>0</v>
          </cell>
          <cell r="R15" t="str">
            <v>～</v>
          </cell>
          <cell r="S15">
            <v>0</v>
          </cell>
          <cell r="U15">
            <v>0</v>
          </cell>
        </row>
        <row r="16">
          <cell r="C16" t="str">
            <v>k</v>
          </cell>
          <cell r="D16" t="str">
            <v>：</v>
          </cell>
          <cell r="F16" t="str">
            <v>～</v>
          </cell>
          <cell r="H16" t="str">
            <v>（</v>
          </cell>
          <cell r="I16">
            <v>0</v>
          </cell>
          <cell r="J16" t="str">
            <v>)</v>
          </cell>
          <cell r="K16">
            <v>0</v>
          </cell>
          <cell r="N16" t="str">
            <v>～</v>
          </cell>
          <cell r="Q16">
            <v>0</v>
          </cell>
          <cell r="R16" t="str">
            <v>～</v>
          </cell>
          <cell r="S16">
            <v>0</v>
          </cell>
          <cell r="U16">
            <v>0</v>
          </cell>
        </row>
        <row r="17">
          <cell r="C17" t="str">
            <v>l</v>
          </cell>
          <cell r="D17" t="str">
            <v>：</v>
          </cell>
          <cell r="F17" t="str">
            <v>～</v>
          </cell>
          <cell r="H17" t="str">
            <v>（</v>
          </cell>
          <cell r="I17">
            <v>0</v>
          </cell>
          <cell r="J17" t="str">
            <v>)</v>
          </cell>
          <cell r="K17">
            <v>0</v>
          </cell>
          <cell r="N17" t="str">
            <v>～</v>
          </cell>
          <cell r="Q17">
            <v>0</v>
          </cell>
          <cell r="R17" t="str">
            <v>～</v>
          </cell>
          <cell r="S17">
            <v>0</v>
          </cell>
          <cell r="U17">
            <v>0</v>
          </cell>
        </row>
        <row r="18">
          <cell r="C18" t="str">
            <v>m</v>
          </cell>
          <cell r="D18" t="str">
            <v>：</v>
          </cell>
          <cell r="F18" t="str">
            <v>～</v>
          </cell>
          <cell r="H18" t="str">
            <v>（</v>
          </cell>
          <cell r="I18">
            <v>0</v>
          </cell>
          <cell r="J18" t="str">
            <v>)</v>
          </cell>
          <cell r="K18">
            <v>0</v>
          </cell>
          <cell r="N18" t="str">
            <v>～</v>
          </cell>
          <cell r="Q18">
            <v>0</v>
          </cell>
          <cell r="R18" t="str">
            <v>～</v>
          </cell>
          <cell r="S18">
            <v>0</v>
          </cell>
          <cell r="U18">
            <v>0</v>
          </cell>
        </row>
        <row r="19">
          <cell r="C19" t="str">
            <v>n</v>
          </cell>
          <cell r="D19" t="str">
            <v>：</v>
          </cell>
          <cell r="F19" t="str">
            <v>～</v>
          </cell>
          <cell r="H19" t="str">
            <v>（</v>
          </cell>
          <cell r="I19">
            <v>0</v>
          </cell>
          <cell r="J19" t="str">
            <v>)</v>
          </cell>
          <cell r="K19">
            <v>0</v>
          </cell>
          <cell r="N19" t="str">
            <v>～</v>
          </cell>
          <cell r="Q19">
            <v>0</v>
          </cell>
          <cell r="R19" t="str">
            <v>～</v>
          </cell>
          <cell r="S19">
            <v>0</v>
          </cell>
          <cell r="U19">
            <v>0</v>
          </cell>
        </row>
        <row r="20">
          <cell r="C20" t="str">
            <v>o</v>
          </cell>
          <cell r="D20" t="str">
            <v>：</v>
          </cell>
          <cell r="F20" t="str">
            <v>～</v>
          </cell>
          <cell r="H20" t="str">
            <v>（</v>
          </cell>
          <cell r="I20">
            <v>0</v>
          </cell>
          <cell r="J20" t="str">
            <v>)</v>
          </cell>
          <cell r="K20">
            <v>0</v>
          </cell>
          <cell r="N20" t="str">
            <v>～</v>
          </cell>
          <cell r="Q20">
            <v>0</v>
          </cell>
          <cell r="R20" t="str">
            <v>～</v>
          </cell>
          <cell r="S20">
            <v>0</v>
          </cell>
          <cell r="U20">
            <v>0</v>
          </cell>
        </row>
        <row r="21">
          <cell r="C21" t="str">
            <v>p</v>
          </cell>
          <cell r="D21" t="str">
            <v>：</v>
          </cell>
          <cell r="F21" t="str">
            <v>～</v>
          </cell>
          <cell r="H21" t="str">
            <v>（</v>
          </cell>
          <cell r="I21">
            <v>0</v>
          </cell>
          <cell r="J21" t="str">
            <v>)</v>
          </cell>
          <cell r="K21">
            <v>0</v>
          </cell>
          <cell r="N21" t="str">
            <v>～</v>
          </cell>
          <cell r="Q21">
            <v>0</v>
          </cell>
          <cell r="R21" t="str">
            <v>～</v>
          </cell>
          <cell r="S21">
            <v>0</v>
          </cell>
          <cell r="U21">
            <v>0</v>
          </cell>
        </row>
        <row r="22">
          <cell r="C22" t="str">
            <v>q</v>
          </cell>
          <cell r="D22" t="str">
            <v>：</v>
          </cell>
          <cell r="F22" t="str">
            <v>～</v>
          </cell>
          <cell r="H22" t="str">
            <v>（</v>
          </cell>
          <cell r="I22">
            <v>0</v>
          </cell>
          <cell r="J22" t="str">
            <v>)</v>
          </cell>
          <cell r="K22">
            <v>0</v>
          </cell>
          <cell r="N22" t="str">
            <v>～</v>
          </cell>
          <cell r="Q22">
            <v>0</v>
          </cell>
          <cell r="R22" t="str">
            <v>～</v>
          </cell>
          <cell r="S22">
            <v>0</v>
          </cell>
          <cell r="U22">
            <v>0</v>
          </cell>
        </row>
        <row r="23">
          <cell r="C23" t="str">
            <v>r</v>
          </cell>
          <cell r="D23" t="str">
            <v>：</v>
          </cell>
          <cell r="F23" t="str">
            <v>～</v>
          </cell>
          <cell r="H23" t="str">
            <v>（</v>
          </cell>
          <cell r="I23">
            <v>0</v>
          </cell>
          <cell r="J23" t="str">
            <v>)</v>
          </cell>
          <cell r="K23">
            <v>0</v>
          </cell>
          <cell r="N23" t="str">
            <v>～</v>
          </cell>
          <cell r="Q23">
            <v>0</v>
          </cell>
          <cell r="R23" t="str">
            <v>～</v>
          </cell>
          <cell r="S23">
            <v>0</v>
          </cell>
          <cell r="U23">
            <v>0</v>
          </cell>
        </row>
        <row r="24">
          <cell r="C24" t="str">
            <v>s</v>
          </cell>
          <cell r="D24" t="str">
            <v>：</v>
          </cell>
          <cell r="F24" t="str">
            <v>～</v>
          </cell>
          <cell r="H24" t="str">
            <v>（</v>
          </cell>
          <cell r="I24">
            <v>0</v>
          </cell>
          <cell r="J24" t="str">
            <v>)</v>
          </cell>
          <cell r="K24">
            <v>0</v>
          </cell>
          <cell r="N24" t="str">
            <v>～</v>
          </cell>
          <cell r="Q24">
            <v>0</v>
          </cell>
          <cell r="R24" t="str">
            <v>～</v>
          </cell>
          <cell r="S24">
            <v>0</v>
          </cell>
          <cell r="U24">
            <v>0</v>
          </cell>
        </row>
        <row r="25">
          <cell r="C25" t="str">
            <v>t</v>
          </cell>
          <cell r="D25" t="str">
            <v>：</v>
          </cell>
          <cell r="F25" t="str">
            <v>～</v>
          </cell>
          <cell r="H25" t="str">
            <v>（</v>
          </cell>
          <cell r="I25">
            <v>0</v>
          </cell>
          <cell r="J25" t="str">
            <v>)</v>
          </cell>
          <cell r="K25">
            <v>0</v>
          </cell>
          <cell r="N25" t="str">
            <v>～</v>
          </cell>
          <cell r="Q25">
            <v>0</v>
          </cell>
          <cell r="R25" t="str">
            <v>～</v>
          </cell>
          <cell r="S25">
            <v>0</v>
          </cell>
          <cell r="U25">
            <v>0</v>
          </cell>
        </row>
        <row r="26">
          <cell r="C26" t="str">
            <v>u</v>
          </cell>
          <cell r="D26" t="str">
            <v>：</v>
          </cell>
          <cell r="F26" t="str">
            <v>～</v>
          </cell>
          <cell r="H26" t="str">
            <v>（</v>
          </cell>
          <cell r="J26" t="str">
            <v>)</v>
          </cell>
          <cell r="K26">
            <v>1</v>
          </cell>
          <cell r="N26" t="str">
            <v>～</v>
          </cell>
          <cell r="R26" t="str">
            <v>～</v>
          </cell>
          <cell r="U26">
            <v>1</v>
          </cell>
        </row>
        <row r="27">
          <cell r="C27" t="str">
            <v>v</v>
          </cell>
          <cell r="D27" t="str">
            <v>：</v>
          </cell>
          <cell r="F27" t="str">
            <v>～</v>
          </cell>
          <cell r="H27" t="str">
            <v>（</v>
          </cell>
          <cell r="J27" t="str">
            <v>)</v>
          </cell>
          <cell r="K27">
            <v>2</v>
          </cell>
          <cell r="N27" t="str">
            <v>～</v>
          </cell>
          <cell r="R27" t="str">
            <v>～</v>
          </cell>
          <cell r="U27">
            <v>2</v>
          </cell>
        </row>
        <row r="28">
          <cell r="C28" t="str">
            <v>w</v>
          </cell>
          <cell r="D28" t="str">
            <v>：</v>
          </cell>
          <cell r="F28" t="str">
            <v>～</v>
          </cell>
          <cell r="H28" t="str">
            <v>（</v>
          </cell>
          <cell r="J28" t="str">
            <v>)</v>
          </cell>
          <cell r="K28">
            <v>3</v>
          </cell>
          <cell r="N28" t="str">
            <v>～</v>
          </cell>
          <cell r="R28" t="str">
            <v>～</v>
          </cell>
          <cell r="U28">
            <v>3</v>
          </cell>
        </row>
        <row r="29">
          <cell r="C29" t="str">
            <v>x</v>
          </cell>
          <cell r="D29" t="str">
            <v>：</v>
          </cell>
          <cell r="F29" t="str">
            <v>～</v>
          </cell>
          <cell r="H29" t="str">
            <v>（</v>
          </cell>
          <cell r="J29" t="str">
            <v>)</v>
          </cell>
          <cell r="K29">
            <v>4</v>
          </cell>
          <cell r="N29" t="str">
            <v>～</v>
          </cell>
          <cell r="R29" t="str">
            <v>～</v>
          </cell>
          <cell r="U29">
            <v>4</v>
          </cell>
        </row>
        <row r="30">
          <cell r="C30" t="str">
            <v>y</v>
          </cell>
          <cell r="D30" t="str">
            <v>：</v>
          </cell>
          <cell r="F30" t="str">
            <v>～</v>
          </cell>
          <cell r="H30" t="str">
            <v>（</v>
          </cell>
          <cell r="J30" t="str">
            <v>)</v>
          </cell>
          <cell r="K30">
            <v>4</v>
          </cell>
          <cell r="N30" t="str">
            <v>～</v>
          </cell>
          <cell r="R30" t="str">
            <v>～</v>
          </cell>
          <cell r="U30">
            <v>3</v>
          </cell>
        </row>
        <row r="31">
          <cell r="C31" t="str">
            <v>z</v>
          </cell>
          <cell r="D31" t="str">
            <v>：</v>
          </cell>
          <cell r="F31" t="str">
            <v>～</v>
          </cell>
          <cell r="H31" t="str">
            <v>（</v>
          </cell>
          <cell r="J31" t="str">
            <v>)</v>
          </cell>
          <cell r="K31">
            <v>5</v>
          </cell>
          <cell r="N31" t="str">
            <v>～</v>
          </cell>
          <cell r="R31" t="str">
            <v>～</v>
          </cell>
          <cell r="U31">
            <v>5</v>
          </cell>
        </row>
        <row r="32">
          <cell r="C32" t="str">
            <v>休</v>
          </cell>
          <cell r="D32" t="str">
            <v>：</v>
          </cell>
          <cell r="F32" t="str">
            <v>～</v>
          </cell>
          <cell r="H32" t="str">
            <v>（</v>
          </cell>
          <cell r="J32" t="str">
            <v>)</v>
          </cell>
          <cell r="K32">
            <v>0</v>
          </cell>
          <cell r="N32" t="str">
            <v>～</v>
          </cell>
          <cell r="R32" t="str">
            <v>～</v>
          </cell>
          <cell r="U32">
            <v>0</v>
          </cell>
        </row>
        <row r="33">
          <cell r="C33" t="str">
            <v>-</v>
          </cell>
          <cell r="D33" t="str">
            <v>：</v>
          </cell>
          <cell r="F33" t="str">
            <v>～</v>
          </cell>
          <cell r="H33" t="str">
            <v>（</v>
          </cell>
          <cell r="J33" t="str">
            <v>)</v>
          </cell>
          <cell r="N33" t="str">
            <v>～</v>
          </cell>
          <cell r="R33" t="str">
            <v>～</v>
          </cell>
        </row>
        <row r="34">
          <cell r="C34" t="str">
            <v>-</v>
          </cell>
          <cell r="D34" t="str">
            <v>：</v>
          </cell>
          <cell r="F34" t="str">
            <v>～</v>
          </cell>
          <cell r="H34" t="str">
            <v>（</v>
          </cell>
          <cell r="J34" t="str">
            <v>)</v>
          </cell>
          <cell r="N34" t="str">
            <v>～</v>
          </cell>
          <cell r="R34" t="str">
            <v>～</v>
          </cell>
        </row>
        <row r="35">
          <cell r="C35" t="str">
            <v>-</v>
          </cell>
          <cell r="D35" t="str">
            <v>：</v>
          </cell>
          <cell r="F35" t="str">
            <v>～</v>
          </cell>
          <cell r="H35" t="str">
            <v>（</v>
          </cell>
          <cell r="J35" t="str">
            <v>)</v>
          </cell>
          <cell r="N35" t="str">
            <v>～</v>
          </cell>
          <cell r="R35" t="str">
            <v>～</v>
          </cell>
        </row>
      </sheetData>
      <sheetData sheetId="3" refreshError="1"/>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refreshError="1"/>
      <sheetData sheetId="1" refreshError="1"/>
      <sheetData sheetId="2" refreshError="1"/>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AC16" sqref="AC16"/>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218</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450" t="s">
        <v>44</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451"/>
      <c r="X7" s="451"/>
      <c r="Y7" s="451"/>
      <c r="Z7" s="451"/>
      <c r="AA7" s="451"/>
      <c r="AB7" s="451"/>
      <c r="AC7" s="48" t="s">
        <v>1</v>
      </c>
      <c r="AD7" s="450"/>
      <c r="AE7" s="450"/>
      <c r="AF7" s="48" t="s">
        <v>2</v>
      </c>
      <c r="AG7" s="450"/>
      <c r="AH7" s="45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452"/>
      <c r="B9" s="452"/>
      <c r="C9" s="452"/>
      <c r="D9" s="452"/>
      <c r="E9" s="452"/>
      <c r="F9" s="452"/>
      <c r="G9" s="453" t="s">
        <v>219</v>
      </c>
      <c r="H9" s="453"/>
      <c r="I9" s="453"/>
      <c r="J9" s="453"/>
      <c r="K9" s="453"/>
      <c r="L9" s="453"/>
      <c r="M9" s="453"/>
      <c r="R9" s="454" t="s">
        <v>38</v>
      </c>
      <c r="S9" s="454"/>
      <c r="T9" s="454"/>
      <c r="U9" s="454"/>
      <c r="V9" s="455"/>
      <c r="W9" s="455"/>
      <c r="X9" s="455"/>
      <c r="Y9" s="455"/>
      <c r="Z9" s="455"/>
      <c r="AA9" s="455"/>
      <c r="AB9" s="455"/>
      <c r="AC9" s="455"/>
      <c r="AD9" s="455"/>
      <c r="AE9" s="455"/>
      <c r="AF9" s="455"/>
      <c r="AG9" s="455"/>
      <c r="AH9" s="455"/>
      <c r="AI9" s="45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452"/>
      <c r="B10" s="452"/>
      <c r="C10" s="452"/>
      <c r="D10" s="452"/>
      <c r="E10" s="452"/>
      <c r="F10" s="452"/>
      <c r="G10" s="453"/>
      <c r="H10" s="453"/>
      <c r="I10" s="453"/>
      <c r="J10" s="453"/>
      <c r="K10" s="453"/>
      <c r="L10" s="453"/>
      <c r="M10" s="453"/>
      <c r="R10" s="454"/>
      <c r="S10" s="454"/>
      <c r="T10" s="454"/>
      <c r="U10" s="454"/>
      <c r="V10" s="455"/>
      <c r="W10" s="455"/>
      <c r="X10" s="455"/>
      <c r="Y10" s="455"/>
      <c r="Z10" s="455"/>
      <c r="AA10" s="455"/>
      <c r="AB10" s="455"/>
      <c r="AC10" s="455"/>
      <c r="AD10" s="455"/>
      <c r="AE10" s="455"/>
      <c r="AF10" s="455"/>
      <c r="AG10" s="455"/>
      <c r="AH10" s="455"/>
      <c r="AI10" s="45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120</v>
      </c>
      <c r="R11" s="454" t="s">
        <v>39</v>
      </c>
      <c r="S11" s="454"/>
      <c r="T11" s="454"/>
      <c r="U11" s="454"/>
      <c r="V11" s="455"/>
      <c r="W11" s="455"/>
      <c r="X11" s="455"/>
      <c r="Y11" s="455"/>
      <c r="Z11" s="455"/>
      <c r="AA11" s="455"/>
      <c r="AB11" s="455"/>
      <c r="AC11" s="455"/>
      <c r="AD11" s="455"/>
      <c r="AE11" s="455"/>
      <c r="AF11" s="455"/>
      <c r="AG11" s="455"/>
      <c r="AH11" s="455"/>
      <c r="AI11" s="45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454"/>
      <c r="S12" s="454"/>
      <c r="T12" s="454"/>
      <c r="U12" s="454"/>
      <c r="V12" s="455"/>
      <c r="W12" s="455"/>
      <c r="X12" s="455"/>
      <c r="Y12" s="455"/>
      <c r="Z12" s="455"/>
      <c r="AA12" s="455"/>
      <c r="AB12" s="455"/>
      <c r="AC12" s="455"/>
      <c r="AD12" s="455"/>
      <c r="AE12" s="455"/>
      <c r="AF12" s="455"/>
      <c r="AG12" s="455"/>
      <c r="AH12" s="455"/>
      <c r="AI12" s="45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454" t="s">
        <v>5</v>
      </c>
      <c r="S13" s="454"/>
      <c r="T13" s="454"/>
      <c r="U13" s="454"/>
      <c r="V13" s="454"/>
      <c r="W13" s="454"/>
      <c r="X13" s="454"/>
      <c r="Y13" s="455"/>
      <c r="Z13" s="455"/>
      <c r="AA13" s="455"/>
      <c r="AB13" s="455"/>
      <c r="AC13" s="455"/>
      <c r="AD13" s="455"/>
      <c r="AE13" s="455"/>
      <c r="AF13" s="455"/>
      <c r="AG13" s="455"/>
      <c r="AH13" s="455"/>
      <c r="AI13" s="45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454"/>
      <c r="S14" s="454"/>
      <c r="T14" s="454"/>
      <c r="U14" s="454"/>
      <c r="V14" s="454"/>
      <c r="W14" s="454"/>
      <c r="X14" s="454"/>
      <c r="Y14" s="455"/>
      <c r="Z14" s="455"/>
      <c r="AA14" s="455"/>
      <c r="AB14" s="455"/>
      <c r="AC14" s="455"/>
      <c r="AD14" s="455"/>
      <c r="AE14" s="455"/>
      <c r="AF14" s="455"/>
      <c r="AG14" s="455"/>
      <c r="AH14" s="455"/>
      <c r="AI14" s="45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447" t="s">
        <v>41</v>
      </c>
      <c r="T17" s="448"/>
      <c r="U17" s="448"/>
      <c r="V17" s="448"/>
      <c r="W17" s="448"/>
      <c r="X17" s="448"/>
      <c r="Y17" s="44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447" t="s">
        <v>117</v>
      </c>
      <c r="T18" s="448"/>
      <c r="U18" s="448"/>
      <c r="V18" s="44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456" t="s">
        <v>46</v>
      </c>
      <c r="B19" s="457"/>
      <c r="C19" s="457"/>
      <c r="D19" s="457"/>
      <c r="E19" s="457"/>
      <c r="F19" s="457"/>
      <c r="G19" s="457"/>
      <c r="H19" s="457"/>
      <c r="I19" s="457"/>
      <c r="J19" s="457"/>
      <c r="K19" s="457"/>
      <c r="L19" s="457"/>
      <c r="M19" s="457"/>
      <c r="N19" s="457"/>
      <c r="O19" s="457"/>
      <c r="P19" s="457"/>
      <c r="Q19" s="457"/>
      <c r="R19" s="458"/>
      <c r="S19" s="465" t="s">
        <v>39</v>
      </c>
      <c r="T19" s="466"/>
      <c r="U19" s="469"/>
      <c r="V19" s="469"/>
      <c r="W19" s="469"/>
      <c r="X19" s="469"/>
      <c r="Y19" s="469"/>
      <c r="Z19" s="469"/>
      <c r="AA19" s="469"/>
      <c r="AB19" s="469"/>
      <c r="AC19" s="469"/>
      <c r="AD19" s="469"/>
      <c r="AE19" s="469"/>
      <c r="AF19" s="469"/>
      <c r="AG19" s="469"/>
      <c r="AH19" s="469"/>
      <c r="AI19" s="47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459"/>
      <c r="B20" s="460"/>
      <c r="C20" s="460"/>
      <c r="D20" s="460"/>
      <c r="E20" s="460"/>
      <c r="F20" s="460"/>
      <c r="G20" s="460"/>
      <c r="H20" s="460"/>
      <c r="I20" s="460"/>
      <c r="J20" s="460"/>
      <c r="K20" s="460"/>
      <c r="L20" s="460"/>
      <c r="M20" s="460"/>
      <c r="N20" s="460"/>
      <c r="O20" s="460"/>
      <c r="P20" s="460"/>
      <c r="Q20" s="460"/>
      <c r="R20" s="461"/>
      <c r="S20" s="467"/>
      <c r="T20" s="468"/>
      <c r="U20" s="471"/>
      <c r="V20" s="471"/>
      <c r="W20" s="471"/>
      <c r="X20" s="471"/>
      <c r="Y20" s="471"/>
      <c r="Z20" s="471"/>
      <c r="AA20" s="471"/>
      <c r="AB20" s="471"/>
      <c r="AC20" s="471"/>
      <c r="AD20" s="471"/>
      <c r="AE20" s="471"/>
      <c r="AF20" s="471"/>
      <c r="AG20" s="471"/>
      <c r="AH20" s="471"/>
      <c r="AI20" s="47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459"/>
      <c r="B21" s="460"/>
      <c r="C21" s="460"/>
      <c r="D21" s="460"/>
      <c r="E21" s="460"/>
      <c r="F21" s="460"/>
      <c r="G21" s="460"/>
      <c r="H21" s="460"/>
      <c r="I21" s="460"/>
      <c r="J21" s="460"/>
      <c r="K21" s="460"/>
      <c r="L21" s="460"/>
      <c r="M21" s="460"/>
      <c r="N21" s="460"/>
      <c r="O21" s="460"/>
      <c r="P21" s="460"/>
      <c r="Q21" s="460"/>
      <c r="R21" s="461"/>
      <c r="S21" s="473" t="s">
        <v>38</v>
      </c>
      <c r="T21" s="474"/>
      <c r="U21" s="474"/>
      <c r="V21" s="474"/>
      <c r="W21" s="474"/>
      <c r="X21" s="474"/>
      <c r="Y21" s="474"/>
      <c r="Z21" s="474"/>
      <c r="AA21" s="474"/>
      <c r="AB21" s="474"/>
      <c r="AC21" s="474"/>
      <c r="AD21" s="474"/>
      <c r="AE21" s="474"/>
      <c r="AF21" s="474"/>
      <c r="AG21" s="474"/>
      <c r="AH21" s="474"/>
      <c r="AI21" s="47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459"/>
      <c r="B22" s="460"/>
      <c r="C22" s="460"/>
      <c r="D22" s="460"/>
      <c r="E22" s="460"/>
      <c r="F22" s="460"/>
      <c r="G22" s="460"/>
      <c r="H22" s="460"/>
      <c r="I22" s="460"/>
      <c r="J22" s="460"/>
      <c r="K22" s="460"/>
      <c r="L22" s="460"/>
      <c r="M22" s="460"/>
      <c r="N22" s="460"/>
      <c r="O22" s="460"/>
      <c r="P22" s="460"/>
      <c r="Q22" s="460"/>
      <c r="R22" s="461"/>
      <c r="S22" s="476"/>
      <c r="T22" s="477"/>
      <c r="U22" s="477"/>
      <c r="V22" s="477"/>
      <c r="W22" s="477"/>
      <c r="X22" s="477"/>
      <c r="Y22" s="477"/>
      <c r="Z22" s="477"/>
      <c r="AA22" s="477"/>
      <c r="AB22" s="477"/>
      <c r="AC22" s="477"/>
      <c r="AD22" s="477"/>
      <c r="AE22" s="477"/>
      <c r="AF22" s="477"/>
      <c r="AG22" s="477"/>
      <c r="AH22" s="477"/>
      <c r="AI22" s="47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462"/>
      <c r="B23" s="463"/>
      <c r="C23" s="463"/>
      <c r="D23" s="463"/>
      <c r="E23" s="463"/>
      <c r="F23" s="463"/>
      <c r="G23" s="463"/>
      <c r="H23" s="463"/>
      <c r="I23" s="463"/>
      <c r="J23" s="463"/>
      <c r="K23" s="463"/>
      <c r="L23" s="463"/>
      <c r="M23" s="463"/>
      <c r="N23" s="463"/>
      <c r="O23" s="463"/>
      <c r="P23" s="463"/>
      <c r="Q23" s="463"/>
      <c r="R23" s="464"/>
      <c r="S23" s="479"/>
      <c r="T23" s="480"/>
      <c r="U23" s="480"/>
      <c r="V23" s="480"/>
      <c r="W23" s="480"/>
      <c r="X23" s="480"/>
      <c r="Y23" s="480"/>
      <c r="Z23" s="480"/>
      <c r="AA23" s="480"/>
      <c r="AB23" s="480"/>
      <c r="AC23" s="480"/>
      <c r="AD23" s="480"/>
      <c r="AE23" s="480"/>
      <c r="AF23" s="480"/>
      <c r="AG23" s="480"/>
      <c r="AH23" s="480"/>
      <c r="AI23" s="481"/>
      <c r="AN23" s="146"/>
      <c r="AO23" s="146"/>
    </row>
    <row r="24" spans="1:73" s="50" customFormat="1" ht="18" customHeight="1" x14ac:dyDescent="0.15">
      <c r="A24" s="482" t="s">
        <v>47</v>
      </c>
      <c r="B24" s="483"/>
      <c r="C24" s="483"/>
      <c r="D24" s="483"/>
      <c r="E24" s="483"/>
      <c r="F24" s="483"/>
      <c r="G24" s="483"/>
      <c r="H24" s="483"/>
      <c r="I24" s="483"/>
      <c r="J24" s="483"/>
      <c r="K24" s="483"/>
      <c r="L24" s="483"/>
      <c r="M24" s="483"/>
      <c r="N24" s="483"/>
      <c r="O24" s="483"/>
      <c r="P24" s="483"/>
      <c r="Q24" s="483"/>
      <c r="R24" s="484"/>
      <c r="S24" s="485"/>
      <c r="T24" s="486"/>
      <c r="U24" s="486"/>
      <c r="V24" s="486"/>
      <c r="W24" s="486"/>
      <c r="X24" s="486"/>
      <c r="Y24" s="486"/>
      <c r="Z24" s="486"/>
      <c r="AA24" s="486"/>
      <c r="AB24" s="486"/>
      <c r="AC24" s="486"/>
      <c r="AD24" s="486"/>
      <c r="AE24" s="486"/>
      <c r="AF24" s="486"/>
      <c r="AG24" s="486"/>
      <c r="AH24" s="486"/>
      <c r="AI24" s="487"/>
      <c r="AN24" s="146"/>
      <c r="AO24" s="146"/>
    </row>
    <row r="25" spans="1:73" s="50" customFormat="1" ht="18" customHeight="1" x14ac:dyDescent="0.15">
      <c r="A25" s="482" t="s">
        <v>48</v>
      </c>
      <c r="B25" s="483"/>
      <c r="C25" s="483"/>
      <c r="D25" s="483"/>
      <c r="E25" s="483"/>
      <c r="F25" s="483"/>
      <c r="G25" s="483"/>
      <c r="H25" s="483"/>
      <c r="I25" s="483"/>
      <c r="J25" s="483"/>
      <c r="K25" s="483"/>
      <c r="L25" s="483"/>
      <c r="M25" s="483"/>
      <c r="N25" s="483"/>
      <c r="O25" s="483"/>
      <c r="P25" s="483"/>
      <c r="Q25" s="483"/>
      <c r="R25" s="484"/>
      <c r="S25" s="482"/>
      <c r="T25" s="483"/>
      <c r="U25" s="483"/>
      <c r="V25" s="483"/>
      <c r="W25" s="483"/>
      <c r="X25" s="62" t="s">
        <v>42</v>
      </c>
      <c r="Y25" s="483"/>
      <c r="Z25" s="483"/>
      <c r="AA25" s="483"/>
      <c r="AB25" s="62" t="s">
        <v>49</v>
      </c>
      <c r="AC25" s="483"/>
      <c r="AD25" s="483"/>
      <c r="AE25" s="483"/>
      <c r="AF25" s="62" t="s">
        <v>50</v>
      </c>
      <c r="AG25" s="483"/>
      <c r="AH25" s="483"/>
      <c r="AI25" s="484"/>
      <c r="AN25" s="146"/>
      <c r="AO25" s="146"/>
    </row>
    <row r="26" spans="1:73" s="50" customFormat="1" ht="18" customHeight="1" x14ac:dyDescent="0.15">
      <c r="A26" s="482" t="s">
        <v>51</v>
      </c>
      <c r="B26" s="483"/>
      <c r="C26" s="483"/>
      <c r="D26" s="483"/>
      <c r="E26" s="483"/>
      <c r="F26" s="483"/>
      <c r="G26" s="483"/>
      <c r="H26" s="483"/>
      <c r="I26" s="483"/>
      <c r="J26" s="483"/>
      <c r="K26" s="483"/>
      <c r="L26" s="483"/>
      <c r="M26" s="483"/>
      <c r="N26" s="483"/>
      <c r="O26" s="483"/>
      <c r="P26" s="483"/>
      <c r="Q26" s="483"/>
      <c r="R26" s="484"/>
      <c r="S26" s="482" t="s">
        <v>52</v>
      </c>
      <c r="T26" s="483"/>
      <c r="U26" s="483"/>
      <c r="V26" s="483"/>
      <c r="W26" s="483"/>
      <c r="X26" s="483"/>
      <c r="Y26" s="483"/>
      <c r="Z26" s="483"/>
      <c r="AA26" s="483"/>
      <c r="AB26" s="483"/>
      <c r="AC26" s="483"/>
      <c r="AD26" s="483"/>
      <c r="AE26" s="483"/>
      <c r="AF26" s="483"/>
      <c r="AG26" s="483"/>
      <c r="AH26" s="483"/>
      <c r="AI26" s="484"/>
      <c r="AN26" s="146"/>
      <c r="AO26" s="146"/>
    </row>
    <row r="27" spans="1:73" s="50" customFormat="1" ht="18" customHeight="1" x14ac:dyDescent="0.15">
      <c r="A27" s="456"/>
      <c r="B27" s="458"/>
      <c r="C27" s="63" t="s">
        <v>193</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456"/>
      <c r="B28" s="458"/>
      <c r="C28" s="68" t="s">
        <v>194</v>
      </c>
      <c r="D28" s="62"/>
      <c r="E28" s="62"/>
      <c r="F28" s="62"/>
      <c r="G28" s="62"/>
      <c r="H28" s="62"/>
      <c r="I28" s="62"/>
      <c r="J28" s="62"/>
      <c r="K28" s="62"/>
      <c r="L28" s="62"/>
      <c r="M28" s="62"/>
      <c r="N28" s="62"/>
      <c r="O28" s="62"/>
      <c r="P28" s="62"/>
      <c r="Q28" s="65"/>
      <c r="R28" s="66"/>
      <c r="S28" s="488"/>
      <c r="T28" s="489"/>
      <c r="U28" s="489"/>
      <c r="V28" s="489"/>
      <c r="W28" s="489"/>
      <c r="X28" s="489"/>
      <c r="Y28" s="489"/>
      <c r="Z28" s="489"/>
      <c r="AA28" s="489"/>
      <c r="AB28" s="489"/>
      <c r="AC28" s="489"/>
      <c r="AD28" s="489"/>
      <c r="AE28" s="489"/>
      <c r="AF28" s="489"/>
      <c r="AG28" s="489"/>
      <c r="AH28" s="489"/>
      <c r="AI28" s="490"/>
      <c r="AN28" s="146"/>
      <c r="AO28" s="146"/>
    </row>
    <row r="29" spans="1:73" s="50" customFormat="1" ht="18" customHeight="1" x14ac:dyDescent="0.15">
      <c r="A29" s="456"/>
      <c r="B29" s="494"/>
      <c r="C29" s="78" t="s">
        <v>54</v>
      </c>
      <c r="D29" s="30"/>
      <c r="E29" s="30"/>
      <c r="F29" s="30"/>
      <c r="G29" s="30"/>
      <c r="H29" s="62"/>
      <c r="I29" s="62"/>
      <c r="J29" s="62"/>
      <c r="K29" s="62"/>
      <c r="L29" s="62"/>
      <c r="M29" s="62"/>
      <c r="N29" s="62"/>
      <c r="O29" s="62"/>
      <c r="P29" s="62"/>
      <c r="Q29" s="62"/>
      <c r="R29" s="69"/>
      <c r="S29" s="488"/>
      <c r="T29" s="489"/>
      <c r="U29" s="489"/>
      <c r="V29" s="489"/>
      <c r="W29" s="489"/>
      <c r="X29" s="489"/>
      <c r="Y29" s="489"/>
      <c r="Z29" s="489"/>
      <c r="AA29" s="489"/>
      <c r="AB29" s="489"/>
      <c r="AC29" s="489"/>
      <c r="AD29" s="489"/>
      <c r="AE29" s="489"/>
      <c r="AF29" s="489"/>
      <c r="AG29" s="489"/>
      <c r="AH29" s="489"/>
      <c r="AI29" s="490"/>
      <c r="AN29" s="146"/>
      <c r="AO29" s="146"/>
    </row>
    <row r="30" spans="1:73" s="50" customFormat="1" ht="18" customHeight="1" x14ac:dyDescent="0.15">
      <c r="A30" s="456"/>
      <c r="B30" s="494"/>
      <c r="C30" s="136" t="s">
        <v>55</v>
      </c>
      <c r="D30" s="137"/>
      <c r="E30" s="137"/>
      <c r="F30" s="137"/>
      <c r="G30" s="137"/>
      <c r="H30" s="64"/>
      <c r="I30" s="64"/>
      <c r="J30" s="64"/>
      <c r="K30" s="64"/>
      <c r="L30" s="64"/>
      <c r="M30" s="64"/>
      <c r="N30" s="64"/>
      <c r="O30" s="64"/>
      <c r="P30" s="64"/>
      <c r="Q30" s="64"/>
      <c r="R30" s="70"/>
      <c r="S30" s="488"/>
      <c r="T30" s="489"/>
      <c r="U30" s="489"/>
      <c r="V30" s="489"/>
      <c r="W30" s="489"/>
      <c r="X30" s="489"/>
      <c r="Y30" s="489"/>
      <c r="Z30" s="489"/>
      <c r="AA30" s="489"/>
      <c r="AB30" s="489"/>
      <c r="AC30" s="489"/>
      <c r="AD30" s="489"/>
      <c r="AE30" s="489"/>
      <c r="AF30" s="489"/>
      <c r="AG30" s="489"/>
      <c r="AH30" s="489"/>
      <c r="AI30" s="490"/>
      <c r="AN30" s="146"/>
      <c r="AO30" s="146"/>
    </row>
    <row r="31" spans="1:73" s="50" customFormat="1" ht="18" customHeight="1" x14ac:dyDescent="0.15">
      <c r="A31" s="456"/>
      <c r="B31" s="458"/>
      <c r="C31" s="147" t="s">
        <v>195</v>
      </c>
      <c r="D31" s="62"/>
      <c r="E31" s="62"/>
      <c r="F31" s="62"/>
      <c r="G31" s="62"/>
      <c r="H31" s="62"/>
      <c r="I31" s="62"/>
      <c r="J31" s="62"/>
      <c r="K31" s="62"/>
      <c r="L31" s="62"/>
      <c r="M31" s="62"/>
      <c r="N31" s="62"/>
      <c r="O31" s="62"/>
      <c r="P31" s="62"/>
      <c r="Q31" s="65"/>
      <c r="R31" s="66"/>
      <c r="S31" s="488"/>
      <c r="T31" s="489"/>
      <c r="U31" s="489"/>
      <c r="V31" s="489"/>
      <c r="W31" s="489"/>
      <c r="X31" s="489"/>
      <c r="Y31" s="489"/>
      <c r="Z31" s="489"/>
      <c r="AA31" s="489"/>
      <c r="AB31" s="489"/>
      <c r="AC31" s="489"/>
      <c r="AD31" s="489"/>
      <c r="AE31" s="489"/>
      <c r="AF31" s="489"/>
      <c r="AG31" s="489"/>
      <c r="AH31" s="489"/>
      <c r="AI31" s="490"/>
      <c r="AN31" s="146"/>
      <c r="AO31" s="146"/>
    </row>
    <row r="32" spans="1:73" s="50" customFormat="1" ht="18" customHeight="1" x14ac:dyDescent="0.15">
      <c r="A32" s="456"/>
      <c r="B32" s="458"/>
      <c r="C32" s="495" t="s">
        <v>196</v>
      </c>
      <c r="D32" s="496"/>
      <c r="E32" s="496"/>
      <c r="F32" s="496"/>
      <c r="G32" s="496"/>
      <c r="H32" s="496"/>
      <c r="I32" s="496"/>
      <c r="J32" s="496"/>
      <c r="K32" s="496"/>
      <c r="L32" s="496"/>
      <c r="M32" s="496"/>
      <c r="N32" s="496"/>
      <c r="O32" s="496"/>
      <c r="P32" s="496"/>
      <c r="Q32" s="496"/>
      <c r="R32" s="497"/>
      <c r="S32" s="491"/>
      <c r="T32" s="492"/>
      <c r="U32" s="492"/>
      <c r="V32" s="492"/>
      <c r="W32" s="492"/>
      <c r="X32" s="492"/>
      <c r="Y32" s="492"/>
      <c r="Z32" s="492"/>
      <c r="AA32" s="492"/>
      <c r="AB32" s="492"/>
      <c r="AC32" s="492"/>
      <c r="AD32" s="492"/>
      <c r="AE32" s="492"/>
      <c r="AF32" s="492"/>
      <c r="AG32" s="492"/>
      <c r="AH32" s="492"/>
      <c r="AI32" s="493"/>
      <c r="AN32" s="146"/>
      <c r="AO32" s="146"/>
    </row>
    <row r="33" spans="1:73" s="50" customFormat="1" ht="18" customHeight="1" x14ac:dyDescent="0.15">
      <c r="A33" s="456"/>
      <c r="B33" s="458"/>
      <c r="C33" s="138" t="s">
        <v>197</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456"/>
      <c r="B34" s="458"/>
      <c r="C34" s="68" t="s">
        <v>198</v>
      </c>
      <c r="D34" s="62"/>
      <c r="E34" s="62"/>
      <c r="F34" s="62"/>
      <c r="G34" s="62"/>
      <c r="H34" s="62"/>
      <c r="I34" s="62"/>
      <c r="J34" s="62"/>
      <c r="K34" s="62"/>
      <c r="L34" s="62"/>
      <c r="M34" s="62"/>
      <c r="N34" s="62"/>
      <c r="O34" s="62"/>
      <c r="P34" s="62"/>
      <c r="Q34" s="62"/>
      <c r="R34" s="69"/>
      <c r="S34" s="488"/>
      <c r="T34" s="489"/>
      <c r="U34" s="489"/>
      <c r="V34" s="489"/>
      <c r="W34" s="489"/>
      <c r="X34" s="489"/>
      <c r="Y34" s="489"/>
      <c r="Z34" s="489"/>
      <c r="AA34" s="489"/>
      <c r="AB34" s="489"/>
      <c r="AC34" s="489"/>
      <c r="AD34" s="489"/>
      <c r="AE34" s="489"/>
      <c r="AF34" s="489"/>
      <c r="AG34" s="489"/>
      <c r="AH34" s="489"/>
      <c r="AI34" s="490"/>
      <c r="AN34" s="146"/>
      <c r="AO34" s="146"/>
    </row>
    <row r="35" spans="1:73" s="50" customFormat="1" ht="18" customHeight="1" x14ac:dyDescent="0.15">
      <c r="A35" s="456"/>
      <c r="B35" s="458"/>
      <c r="C35" s="63" t="s">
        <v>199</v>
      </c>
      <c r="D35" s="64"/>
      <c r="E35" s="64"/>
      <c r="F35" s="64"/>
      <c r="G35" s="64"/>
      <c r="H35" s="64"/>
      <c r="I35" s="64"/>
      <c r="J35" s="64"/>
      <c r="K35" s="64"/>
      <c r="L35" s="64"/>
      <c r="M35" s="64"/>
      <c r="N35" s="64"/>
      <c r="O35" s="64"/>
      <c r="P35" s="64"/>
      <c r="Q35" s="65"/>
      <c r="R35" s="66"/>
      <c r="S35" s="488"/>
      <c r="T35" s="489"/>
      <c r="U35" s="489"/>
      <c r="V35" s="489"/>
      <c r="W35" s="489"/>
      <c r="X35" s="489"/>
      <c r="Y35" s="489"/>
      <c r="Z35" s="489"/>
      <c r="AA35" s="489"/>
      <c r="AB35" s="489"/>
      <c r="AC35" s="489"/>
      <c r="AD35" s="489"/>
      <c r="AE35" s="489"/>
      <c r="AF35" s="489"/>
      <c r="AG35" s="489"/>
      <c r="AH35" s="489"/>
      <c r="AI35" s="490"/>
      <c r="AN35" s="146"/>
      <c r="AO35" s="146"/>
    </row>
    <row r="36" spans="1:73" s="50" customFormat="1" ht="18" customHeight="1" x14ac:dyDescent="0.15">
      <c r="A36" s="456"/>
      <c r="B36" s="458"/>
      <c r="C36" s="503" t="s">
        <v>56</v>
      </c>
      <c r="D36" s="504"/>
      <c r="E36" s="504"/>
      <c r="F36" s="504"/>
      <c r="G36" s="504"/>
      <c r="H36" s="504"/>
      <c r="I36" s="504"/>
      <c r="J36" s="504"/>
      <c r="K36" s="504"/>
      <c r="L36" s="504"/>
      <c r="M36" s="504"/>
      <c r="N36" s="504"/>
      <c r="O36" s="504"/>
      <c r="P36" s="504"/>
      <c r="Q36" s="504"/>
      <c r="R36" s="505"/>
      <c r="S36" s="488"/>
      <c r="T36" s="489"/>
      <c r="U36" s="489"/>
      <c r="V36" s="489"/>
      <c r="W36" s="489"/>
      <c r="X36" s="489"/>
      <c r="Y36" s="489"/>
      <c r="Z36" s="489"/>
      <c r="AA36" s="489"/>
      <c r="AB36" s="489"/>
      <c r="AC36" s="489"/>
      <c r="AD36" s="489"/>
      <c r="AE36" s="489"/>
      <c r="AF36" s="489"/>
      <c r="AG36" s="489"/>
      <c r="AH36" s="489"/>
      <c r="AI36" s="490"/>
      <c r="AN36" s="146"/>
      <c r="AO36" s="146"/>
    </row>
    <row r="37" spans="1:73" s="50" customFormat="1" ht="18" customHeight="1" x14ac:dyDescent="0.15">
      <c r="A37" s="456"/>
      <c r="B37" s="458"/>
      <c r="C37" s="68" t="s">
        <v>58</v>
      </c>
      <c r="D37" s="62"/>
      <c r="E37" s="62"/>
      <c r="F37" s="62"/>
      <c r="G37" s="62"/>
      <c r="H37" s="62"/>
      <c r="I37" s="62"/>
      <c r="J37" s="62"/>
      <c r="K37" s="62"/>
      <c r="L37" s="62"/>
      <c r="M37" s="62"/>
      <c r="N37" s="62"/>
      <c r="O37" s="62"/>
      <c r="P37" s="62"/>
      <c r="Q37" s="62"/>
      <c r="R37" s="69"/>
      <c r="S37" s="488"/>
      <c r="T37" s="489"/>
      <c r="U37" s="489"/>
      <c r="V37" s="489"/>
      <c r="W37" s="489"/>
      <c r="X37" s="489"/>
      <c r="Y37" s="489"/>
      <c r="Z37" s="489"/>
      <c r="AA37" s="489"/>
      <c r="AB37" s="489"/>
      <c r="AC37" s="489"/>
      <c r="AD37" s="489"/>
      <c r="AE37" s="489"/>
      <c r="AF37" s="489"/>
      <c r="AG37" s="489"/>
      <c r="AH37" s="489"/>
      <c r="AI37" s="490"/>
      <c r="AN37" s="146"/>
      <c r="AO37" s="146"/>
    </row>
    <row r="38" spans="1:73" s="50" customFormat="1" ht="18" customHeight="1" x14ac:dyDescent="0.15">
      <c r="A38" s="144"/>
      <c r="B38" s="145"/>
      <c r="C38" s="73" t="s">
        <v>200</v>
      </c>
      <c r="D38" s="71"/>
      <c r="E38" s="71"/>
      <c r="F38" s="71"/>
      <c r="G38" s="71"/>
      <c r="H38" s="71"/>
      <c r="I38" s="71"/>
      <c r="J38" s="71"/>
      <c r="K38" s="71"/>
      <c r="L38" s="71"/>
      <c r="M38" s="71"/>
      <c r="N38" s="71"/>
      <c r="O38" s="71"/>
      <c r="P38" s="71"/>
      <c r="Q38" s="62"/>
      <c r="R38" s="69"/>
      <c r="S38" s="491"/>
      <c r="T38" s="492"/>
      <c r="U38" s="492"/>
      <c r="V38" s="492"/>
      <c r="W38" s="492"/>
      <c r="X38" s="492"/>
      <c r="Y38" s="492"/>
      <c r="Z38" s="492"/>
      <c r="AA38" s="492"/>
      <c r="AB38" s="492"/>
      <c r="AC38" s="492"/>
      <c r="AD38" s="492"/>
      <c r="AE38" s="492"/>
      <c r="AF38" s="492"/>
      <c r="AG38" s="492"/>
      <c r="AH38" s="492"/>
      <c r="AI38" s="493"/>
      <c r="AN38" s="146"/>
      <c r="AO38" s="146"/>
    </row>
    <row r="39" spans="1:73" s="50" customFormat="1" ht="15" customHeight="1" x14ac:dyDescent="0.15">
      <c r="A39" s="498" t="s">
        <v>37</v>
      </c>
      <c r="B39" s="498"/>
      <c r="C39" s="499" t="s">
        <v>201</v>
      </c>
      <c r="D39" s="501" t="s">
        <v>220</v>
      </c>
      <c r="E39" s="501"/>
      <c r="F39" s="501"/>
      <c r="G39" s="501"/>
      <c r="H39" s="501"/>
      <c r="I39" s="501"/>
      <c r="J39" s="501"/>
      <c r="K39" s="501"/>
      <c r="L39" s="501"/>
      <c r="M39" s="501"/>
      <c r="N39" s="501"/>
      <c r="O39" s="501"/>
      <c r="P39" s="501"/>
      <c r="Q39" s="501"/>
      <c r="R39" s="501"/>
      <c r="S39" s="501"/>
      <c r="T39" s="501"/>
      <c r="U39" s="501"/>
      <c r="V39" s="501"/>
      <c r="W39" s="501"/>
      <c r="X39" s="501"/>
      <c r="Y39" s="501"/>
      <c r="Z39" s="501"/>
      <c r="AA39" s="501"/>
      <c r="AB39" s="501"/>
      <c r="AC39" s="501"/>
      <c r="AD39" s="501"/>
      <c r="AE39" s="501"/>
      <c r="AF39" s="501"/>
      <c r="AG39" s="501"/>
      <c r="AH39" s="501"/>
      <c r="AI39" s="501"/>
      <c r="AN39" s="146"/>
      <c r="AO39" s="146"/>
    </row>
    <row r="40" spans="1:73" s="50" customFormat="1" ht="14.25" customHeight="1" x14ac:dyDescent="0.15">
      <c r="A40" s="75"/>
      <c r="B40" s="64"/>
      <c r="C40" s="500"/>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N40" s="146"/>
      <c r="AO40" s="146"/>
    </row>
    <row r="41" spans="1:73" s="50" customFormat="1" ht="14.25" customHeight="1" x14ac:dyDescent="0.15">
      <c r="A41" s="64"/>
      <c r="B41" s="64"/>
      <c r="C41" s="500"/>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N41" s="146"/>
      <c r="AO41" s="146"/>
    </row>
    <row r="42" spans="1:73" s="50" customFormat="1" ht="14.25" customHeight="1" x14ac:dyDescent="0.15">
      <c r="A42" s="64"/>
      <c r="B42" s="76"/>
      <c r="C42" s="500"/>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500"/>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N43" s="141"/>
      <c r="AO43" s="58"/>
      <c r="AP43" s="58"/>
      <c r="AQ43" s="58"/>
      <c r="AR43" s="58"/>
      <c r="AS43" s="58"/>
      <c r="AT43" s="58"/>
      <c r="AU43" s="58"/>
      <c r="AV43" s="146"/>
    </row>
    <row r="44" spans="1:73" s="50" customFormat="1" ht="14.25" customHeight="1" x14ac:dyDescent="0.15">
      <c r="A44" s="77"/>
      <c r="B44" s="64"/>
      <c r="C44" s="500"/>
      <c r="D44" s="502"/>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502"/>
      <c r="AI44" s="502"/>
      <c r="AO44" s="57"/>
      <c r="AP44" s="57"/>
      <c r="AQ44" s="57"/>
      <c r="AR44" s="57"/>
      <c r="AS44" s="57"/>
      <c r="AT44" s="57"/>
      <c r="AU44" s="146"/>
      <c r="AV44" s="146"/>
    </row>
    <row r="45" spans="1:73" s="50" customFormat="1" ht="14.25" customHeight="1" x14ac:dyDescent="0.15">
      <c r="A45" s="64"/>
      <c r="B45" s="64"/>
      <c r="C45" s="500"/>
      <c r="D45" s="502"/>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row>
    <row r="46" spans="1:73" ht="14.25" customHeight="1" x14ac:dyDescent="0.15">
      <c r="A46" s="50"/>
      <c r="B46" s="50"/>
      <c r="C46" s="500"/>
      <c r="D46" s="502"/>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2"/>
      <c r="AE46" s="502"/>
      <c r="AF46" s="502"/>
      <c r="AG46" s="502"/>
      <c r="AH46" s="502"/>
      <c r="AI46" s="50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500"/>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5EAB-FF81-4B71-8101-1CEA9550F6F2}">
  <dimension ref="A1:BF57"/>
  <sheetViews>
    <sheetView workbookViewId="0">
      <selection activeCell="S10" sqref="S10"/>
    </sheetView>
  </sheetViews>
  <sheetFormatPr defaultColWidth="4.5" defaultRowHeight="14.25" x14ac:dyDescent="0.15"/>
  <cols>
    <col min="1" max="1" width="1.375" style="208" customWidth="1"/>
    <col min="2" max="56" width="5.625" style="208" customWidth="1"/>
    <col min="57" max="16384" width="4.5" style="208"/>
  </cols>
  <sheetData>
    <row r="1" spans="1:57" s="172" customFormat="1" ht="20.25" customHeight="1" x14ac:dyDescent="0.15">
      <c r="A1" s="167"/>
      <c r="B1" s="167"/>
      <c r="C1" s="168" t="s">
        <v>227</v>
      </c>
      <c r="D1" s="168"/>
      <c r="E1" s="167"/>
      <c r="F1" s="167"/>
      <c r="G1" s="169" t="s">
        <v>228</v>
      </c>
      <c r="H1" s="167"/>
      <c r="I1" s="167"/>
      <c r="J1" s="168"/>
      <c r="K1" s="168"/>
      <c r="L1" s="168"/>
      <c r="M1" s="168"/>
      <c r="N1" s="167"/>
      <c r="O1" s="167"/>
      <c r="P1" s="167"/>
      <c r="Q1" s="167"/>
      <c r="R1" s="167"/>
      <c r="S1" s="167"/>
      <c r="T1" s="167"/>
      <c r="U1" s="167"/>
      <c r="V1" s="167"/>
      <c r="W1" s="167"/>
      <c r="X1" s="167"/>
      <c r="Y1" s="167"/>
      <c r="Z1" s="167"/>
      <c r="AA1" s="167"/>
      <c r="AB1" s="167"/>
      <c r="AC1" s="167"/>
      <c r="AD1" s="167"/>
      <c r="AE1" s="167"/>
      <c r="AF1" s="167"/>
      <c r="AG1" s="167"/>
      <c r="AH1" s="167"/>
      <c r="AI1" s="167"/>
      <c r="AJ1" s="167"/>
      <c r="AK1" s="170" t="s">
        <v>229</v>
      </c>
      <c r="AL1" s="170" t="s">
        <v>230</v>
      </c>
      <c r="AM1" s="1261" t="s">
        <v>231</v>
      </c>
      <c r="AN1" s="1261"/>
      <c r="AO1" s="1261"/>
      <c r="AP1" s="1261"/>
      <c r="AQ1" s="1261"/>
      <c r="AR1" s="1261"/>
      <c r="AS1" s="1261"/>
      <c r="AT1" s="1261"/>
      <c r="AU1" s="1261"/>
      <c r="AV1" s="1261"/>
      <c r="AW1" s="1261"/>
      <c r="AX1" s="1261"/>
      <c r="AY1" s="1261"/>
      <c r="AZ1" s="1261"/>
      <c r="BA1" s="1261"/>
      <c r="BB1" s="171" t="s">
        <v>232</v>
      </c>
      <c r="BC1" s="167"/>
      <c r="BD1" s="167"/>
    </row>
    <row r="2" spans="1:57" s="175" customFormat="1" ht="20.25" customHeight="1" x14ac:dyDescent="0.15">
      <c r="A2" s="173"/>
      <c r="B2" s="173"/>
      <c r="C2" s="173"/>
      <c r="D2" s="169"/>
      <c r="E2" s="173"/>
      <c r="F2" s="173"/>
      <c r="G2" s="173"/>
      <c r="H2" s="169"/>
      <c r="I2" s="170"/>
      <c r="J2" s="170"/>
      <c r="K2" s="170"/>
      <c r="L2" s="170"/>
      <c r="M2" s="170"/>
      <c r="N2" s="173"/>
      <c r="O2" s="173"/>
      <c r="P2" s="173"/>
      <c r="Q2" s="173"/>
      <c r="R2" s="173"/>
      <c r="S2" s="173"/>
      <c r="T2" s="170" t="s">
        <v>233</v>
      </c>
      <c r="U2" s="1262">
        <v>6</v>
      </c>
      <c r="V2" s="1262"/>
      <c r="W2" s="170" t="s">
        <v>230</v>
      </c>
      <c r="X2" s="1263">
        <f>IF(U2=0,"",YEAR(DATE(2018+U2,1,1)))</f>
        <v>2024</v>
      </c>
      <c r="Y2" s="1263"/>
      <c r="Z2" s="173" t="s">
        <v>234</v>
      </c>
      <c r="AA2" s="173" t="s">
        <v>235</v>
      </c>
      <c r="AB2" s="1262">
        <v>4</v>
      </c>
      <c r="AC2" s="1262"/>
      <c r="AD2" s="173" t="s">
        <v>236</v>
      </c>
      <c r="AE2" s="173"/>
      <c r="AF2" s="173"/>
      <c r="AG2" s="173"/>
      <c r="AH2" s="173"/>
      <c r="AI2" s="173"/>
      <c r="AJ2" s="171"/>
      <c r="AK2" s="170" t="s">
        <v>237</v>
      </c>
      <c r="AL2" s="170" t="s">
        <v>230</v>
      </c>
      <c r="AM2" s="1262"/>
      <c r="AN2" s="1262"/>
      <c r="AO2" s="1262"/>
      <c r="AP2" s="1262"/>
      <c r="AQ2" s="1262"/>
      <c r="AR2" s="1262"/>
      <c r="AS2" s="1262"/>
      <c r="AT2" s="1262"/>
      <c r="AU2" s="1262"/>
      <c r="AV2" s="1262"/>
      <c r="AW2" s="1262"/>
      <c r="AX2" s="1262"/>
      <c r="AY2" s="1262"/>
      <c r="AZ2" s="1262"/>
      <c r="BA2" s="1262"/>
      <c r="BB2" s="171" t="s">
        <v>232</v>
      </c>
      <c r="BC2" s="170"/>
      <c r="BD2" s="170"/>
      <c r="BE2" s="174"/>
    </row>
    <row r="3" spans="1:57" s="175" customFormat="1" ht="20.25" customHeight="1" x14ac:dyDescent="0.15">
      <c r="A3" s="173"/>
      <c r="B3" s="173"/>
      <c r="C3" s="173"/>
      <c r="D3" s="169"/>
      <c r="E3" s="173"/>
      <c r="F3" s="173"/>
      <c r="G3" s="173"/>
      <c r="H3" s="169"/>
      <c r="I3" s="170"/>
      <c r="J3" s="170"/>
      <c r="K3" s="170"/>
      <c r="L3" s="170"/>
      <c r="M3" s="170"/>
      <c r="N3" s="173"/>
      <c r="O3" s="173"/>
      <c r="P3" s="173"/>
      <c r="Q3" s="173"/>
      <c r="R3" s="173"/>
      <c r="S3" s="173"/>
      <c r="T3" s="176"/>
      <c r="U3" s="177"/>
      <c r="V3" s="177"/>
      <c r="W3" s="178"/>
      <c r="X3" s="177"/>
      <c r="Y3" s="177"/>
      <c r="Z3" s="179"/>
      <c r="AA3" s="179"/>
      <c r="AB3" s="177"/>
      <c r="AC3" s="177"/>
      <c r="AD3" s="180"/>
      <c r="AE3" s="173"/>
      <c r="AF3" s="173"/>
      <c r="AG3" s="173"/>
      <c r="AH3" s="173"/>
      <c r="AI3" s="173"/>
      <c r="AJ3" s="171"/>
      <c r="AK3" s="170"/>
      <c r="AL3" s="170"/>
      <c r="AM3" s="181"/>
      <c r="AN3" s="181"/>
      <c r="AO3" s="181"/>
      <c r="AP3" s="181"/>
      <c r="AQ3" s="181"/>
      <c r="AR3" s="181"/>
      <c r="AS3" s="181"/>
      <c r="AT3" s="181"/>
      <c r="AU3" s="181"/>
      <c r="AV3" s="181"/>
      <c r="AW3" s="181"/>
      <c r="AX3" s="181"/>
      <c r="AY3" s="182" t="s">
        <v>238</v>
      </c>
      <c r="AZ3" s="1264" t="s">
        <v>239</v>
      </c>
      <c r="BA3" s="1264"/>
      <c r="BB3" s="1264"/>
      <c r="BC3" s="1264"/>
      <c r="BD3" s="170"/>
      <c r="BE3" s="174"/>
    </row>
    <row r="4" spans="1:57" s="175" customFormat="1" ht="20.25" customHeight="1" x14ac:dyDescent="0.15">
      <c r="A4" s="173"/>
      <c r="B4" s="183"/>
      <c r="C4" s="183"/>
      <c r="D4" s="183"/>
      <c r="E4" s="183"/>
      <c r="F4" s="183"/>
      <c r="G4" s="183"/>
      <c r="H4" s="183"/>
      <c r="I4" s="183"/>
      <c r="J4" s="184"/>
      <c r="K4" s="185"/>
      <c r="L4" s="185"/>
      <c r="M4" s="185"/>
      <c r="N4" s="185"/>
      <c r="O4" s="185"/>
      <c r="P4" s="186"/>
      <c r="Q4" s="185"/>
      <c r="R4" s="185"/>
      <c r="S4" s="187"/>
      <c r="T4" s="173"/>
      <c r="U4" s="173"/>
      <c r="V4" s="173"/>
      <c r="W4" s="173"/>
      <c r="X4" s="173"/>
      <c r="Y4" s="173"/>
      <c r="Z4" s="179"/>
      <c r="AA4" s="179"/>
      <c r="AB4" s="177"/>
      <c r="AC4" s="177"/>
      <c r="AD4" s="180"/>
      <c r="AE4" s="173"/>
      <c r="AF4" s="173"/>
      <c r="AG4" s="173"/>
      <c r="AH4" s="173"/>
      <c r="AI4" s="173"/>
      <c r="AJ4" s="171"/>
      <c r="AK4" s="170"/>
      <c r="AL4" s="170"/>
      <c r="AM4" s="181"/>
      <c r="AN4" s="181"/>
      <c r="AO4" s="181"/>
      <c r="AP4" s="181"/>
      <c r="AQ4" s="181"/>
      <c r="AR4" s="181"/>
      <c r="AS4" s="181"/>
      <c r="AT4" s="181"/>
      <c r="AU4" s="181"/>
      <c r="AV4" s="181"/>
      <c r="AW4" s="181"/>
      <c r="AX4" s="181"/>
      <c r="AY4" s="182" t="s">
        <v>240</v>
      </c>
      <c r="AZ4" s="1264" t="s">
        <v>241</v>
      </c>
      <c r="BA4" s="1264"/>
      <c r="BB4" s="1264"/>
      <c r="BC4" s="1264"/>
      <c r="BD4" s="170"/>
      <c r="BE4" s="174"/>
    </row>
    <row r="5" spans="1:57" s="175" customFormat="1" ht="20.25" customHeight="1" x14ac:dyDescent="0.15">
      <c r="A5" s="173"/>
      <c r="B5" s="188"/>
      <c r="C5" s="188"/>
      <c r="D5" s="188"/>
      <c r="E5" s="188"/>
      <c r="F5" s="188"/>
      <c r="G5" s="188"/>
      <c r="H5" s="188"/>
      <c r="I5" s="188"/>
      <c r="J5" s="185"/>
      <c r="K5" s="189"/>
      <c r="L5" s="190"/>
      <c r="M5" s="190"/>
      <c r="N5" s="190"/>
      <c r="O5" s="190"/>
      <c r="P5" s="188"/>
      <c r="Q5" s="183"/>
      <c r="R5" s="183"/>
      <c r="S5" s="191"/>
      <c r="T5" s="173"/>
      <c r="U5" s="173"/>
      <c r="V5" s="173"/>
      <c r="W5" s="173"/>
      <c r="X5" s="173"/>
      <c r="Y5" s="173"/>
      <c r="Z5" s="179"/>
      <c r="AA5" s="179"/>
      <c r="AB5" s="177"/>
      <c r="AC5" s="177"/>
      <c r="AD5" s="192"/>
      <c r="AE5" s="192"/>
      <c r="AF5" s="192"/>
      <c r="AG5" s="192"/>
      <c r="AH5" s="173"/>
      <c r="AI5" s="173"/>
      <c r="AJ5" s="192" t="s">
        <v>242</v>
      </c>
      <c r="AK5" s="192"/>
      <c r="AL5" s="192"/>
      <c r="AM5" s="192"/>
      <c r="AN5" s="192"/>
      <c r="AO5" s="192"/>
      <c r="AP5" s="192"/>
      <c r="AQ5" s="192"/>
      <c r="AR5" s="183"/>
      <c r="AS5" s="183"/>
      <c r="AT5" s="193"/>
      <c r="AU5" s="192"/>
      <c r="AV5" s="1278">
        <v>40</v>
      </c>
      <c r="AW5" s="1279"/>
      <c r="AX5" s="193" t="s">
        <v>243</v>
      </c>
      <c r="AY5" s="192"/>
      <c r="AZ5" s="1278">
        <v>160</v>
      </c>
      <c r="BA5" s="1279"/>
      <c r="BB5" s="193" t="s">
        <v>244</v>
      </c>
      <c r="BC5" s="192"/>
      <c r="BD5" s="173"/>
      <c r="BE5" s="174"/>
    </row>
    <row r="6" spans="1:57" s="175" customFormat="1" ht="20.25" customHeight="1" x14ac:dyDescent="0.15">
      <c r="A6" s="173"/>
      <c r="B6" s="188"/>
      <c r="C6" s="188"/>
      <c r="D6" s="188"/>
      <c r="E6" s="188"/>
      <c r="F6" s="188"/>
      <c r="G6" s="188"/>
      <c r="H6" s="188"/>
      <c r="I6" s="188"/>
      <c r="J6" s="188"/>
      <c r="K6" s="194"/>
      <c r="L6" s="194"/>
      <c r="M6" s="194"/>
      <c r="N6" s="188"/>
      <c r="O6" s="195"/>
      <c r="P6" s="196"/>
      <c r="Q6" s="196"/>
      <c r="R6" s="197"/>
      <c r="S6" s="198"/>
      <c r="T6" s="173"/>
      <c r="U6" s="173"/>
      <c r="V6" s="173"/>
      <c r="W6" s="173"/>
      <c r="X6" s="173"/>
      <c r="Y6" s="173"/>
      <c r="Z6" s="179"/>
      <c r="AA6" s="179"/>
      <c r="AB6" s="177"/>
      <c r="AC6" s="177"/>
      <c r="AD6" s="199"/>
      <c r="AE6" s="167"/>
      <c r="AF6" s="167"/>
      <c r="AG6" s="167"/>
      <c r="AH6" s="173"/>
      <c r="AI6" s="173"/>
      <c r="AJ6" s="173"/>
      <c r="AK6" s="173"/>
      <c r="AL6" s="167"/>
      <c r="AM6" s="167"/>
      <c r="AN6" s="200"/>
      <c r="AO6" s="201"/>
      <c r="AP6" s="201"/>
      <c r="AQ6" s="202"/>
      <c r="AR6" s="202"/>
      <c r="AS6" s="202"/>
      <c r="AT6" s="202"/>
      <c r="AU6" s="202"/>
      <c r="AV6" s="202"/>
      <c r="AW6" s="192" t="s">
        <v>245</v>
      </c>
      <c r="AX6" s="192"/>
      <c r="AY6" s="192"/>
      <c r="AZ6" s="1280">
        <f>DAY(EOMONTH(DATE(X2,AB2,1),0))</f>
        <v>30</v>
      </c>
      <c r="BA6" s="1281"/>
      <c r="BB6" s="193" t="s">
        <v>246</v>
      </c>
      <c r="BC6" s="173"/>
      <c r="BD6" s="173"/>
      <c r="BE6" s="174"/>
    </row>
    <row r="7" spans="1:57" ht="20.25" customHeight="1" thickBot="1" x14ac:dyDescent="0.2">
      <c r="A7" s="203"/>
      <c r="B7" s="203"/>
      <c r="C7" s="204"/>
      <c r="D7" s="204"/>
      <c r="E7" s="203"/>
      <c r="F7" s="203"/>
      <c r="G7" s="205"/>
      <c r="H7" s="203"/>
      <c r="I7" s="203"/>
      <c r="J7" s="203"/>
      <c r="K7" s="203"/>
      <c r="L7" s="203"/>
      <c r="M7" s="203"/>
      <c r="N7" s="203"/>
      <c r="O7" s="203"/>
      <c r="P7" s="203"/>
      <c r="Q7" s="203"/>
      <c r="R7" s="203"/>
      <c r="S7" s="204"/>
      <c r="T7" s="203"/>
      <c r="U7" s="203"/>
      <c r="V7" s="203"/>
      <c r="W7" s="203"/>
      <c r="X7" s="203"/>
      <c r="Y7" s="203"/>
      <c r="Z7" s="203"/>
      <c r="AA7" s="203"/>
      <c r="AB7" s="203"/>
      <c r="AC7" s="203"/>
      <c r="AD7" s="203"/>
      <c r="AE7" s="203"/>
      <c r="AF7" s="203"/>
      <c r="AG7" s="203"/>
      <c r="AH7" s="203"/>
      <c r="AI7" s="203"/>
      <c r="AJ7" s="204"/>
      <c r="AK7" s="203"/>
      <c r="AL7" s="203"/>
      <c r="AM7" s="203"/>
      <c r="AN7" s="203"/>
      <c r="AO7" s="203"/>
      <c r="AP7" s="203"/>
      <c r="AQ7" s="203"/>
      <c r="AR7" s="203"/>
      <c r="AS7" s="203"/>
      <c r="AT7" s="203"/>
      <c r="AU7" s="203"/>
      <c r="AV7" s="203"/>
      <c r="AW7" s="203"/>
      <c r="AX7" s="203"/>
      <c r="AY7" s="203"/>
      <c r="AZ7" s="203"/>
      <c r="BA7" s="203"/>
      <c r="BB7" s="203"/>
      <c r="BC7" s="206"/>
      <c r="BD7" s="206"/>
      <c r="BE7" s="207"/>
    </row>
    <row r="8" spans="1:57" ht="20.25" customHeight="1" thickBot="1" x14ac:dyDescent="0.2">
      <c r="A8" s="203"/>
      <c r="B8" s="1244" t="s">
        <v>247</v>
      </c>
      <c r="C8" s="1247" t="s">
        <v>248</v>
      </c>
      <c r="D8" s="1248"/>
      <c r="E8" s="1253" t="s">
        <v>249</v>
      </c>
      <c r="F8" s="1248"/>
      <c r="G8" s="1253" t="s">
        <v>250</v>
      </c>
      <c r="H8" s="1247"/>
      <c r="I8" s="1247"/>
      <c r="J8" s="1247"/>
      <c r="K8" s="1248"/>
      <c r="L8" s="1253" t="s">
        <v>251</v>
      </c>
      <c r="M8" s="1247"/>
      <c r="N8" s="1247"/>
      <c r="O8" s="1256"/>
      <c r="P8" s="1259" t="s">
        <v>252</v>
      </c>
      <c r="Q8" s="1260"/>
      <c r="R8" s="1260"/>
      <c r="S8" s="1260"/>
      <c r="T8" s="1260"/>
      <c r="U8" s="1260"/>
      <c r="V8" s="1260"/>
      <c r="W8" s="1260"/>
      <c r="X8" s="1260"/>
      <c r="Y8" s="1260"/>
      <c r="Z8" s="1260"/>
      <c r="AA8" s="1260"/>
      <c r="AB8" s="1260"/>
      <c r="AC8" s="1260"/>
      <c r="AD8" s="1260"/>
      <c r="AE8" s="1260"/>
      <c r="AF8" s="1260"/>
      <c r="AG8" s="1260"/>
      <c r="AH8" s="1260"/>
      <c r="AI8" s="1260"/>
      <c r="AJ8" s="1260"/>
      <c r="AK8" s="1260"/>
      <c r="AL8" s="1260"/>
      <c r="AM8" s="1260"/>
      <c r="AN8" s="1260"/>
      <c r="AO8" s="1260"/>
      <c r="AP8" s="1260"/>
      <c r="AQ8" s="1260"/>
      <c r="AR8" s="1260"/>
      <c r="AS8" s="1260"/>
      <c r="AT8" s="1260"/>
      <c r="AU8" s="1265" t="str">
        <f>IF(AZ3="４週","(9)1～4週目の勤務時間数合計","(9)1か月の勤務時間数合計")</f>
        <v>(9)1～4週目の勤務時間数合計</v>
      </c>
      <c r="AV8" s="1266"/>
      <c r="AW8" s="1265" t="s">
        <v>253</v>
      </c>
      <c r="AX8" s="1266"/>
      <c r="AY8" s="1273" t="s">
        <v>254</v>
      </c>
      <c r="AZ8" s="1273"/>
      <c r="BA8" s="1273"/>
      <c r="BB8" s="1273"/>
      <c r="BC8" s="1273"/>
      <c r="BD8" s="1273"/>
    </row>
    <row r="9" spans="1:57" ht="20.25" customHeight="1" thickBot="1" x14ac:dyDescent="0.2">
      <c r="A9" s="203"/>
      <c r="B9" s="1245"/>
      <c r="C9" s="1249"/>
      <c r="D9" s="1250"/>
      <c r="E9" s="1254"/>
      <c r="F9" s="1250"/>
      <c r="G9" s="1254"/>
      <c r="H9" s="1249"/>
      <c r="I9" s="1249"/>
      <c r="J9" s="1249"/>
      <c r="K9" s="1250"/>
      <c r="L9" s="1254"/>
      <c r="M9" s="1249"/>
      <c r="N9" s="1249"/>
      <c r="O9" s="1257"/>
      <c r="P9" s="1275" t="s">
        <v>255</v>
      </c>
      <c r="Q9" s="1276"/>
      <c r="R9" s="1276"/>
      <c r="S9" s="1276"/>
      <c r="T9" s="1276"/>
      <c r="U9" s="1276"/>
      <c r="V9" s="1277"/>
      <c r="W9" s="1275" t="s">
        <v>256</v>
      </c>
      <c r="X9" s="1276"/>
      <c r="Y9" s="1276"/>
      <c r="Z9" s="1276"/>
      <c r="AA9" s="1276"/>
      <c r="AB9" s="1276"/>
      <c r="AC9" s="1277"/>
      <c r="AD9" s="1275" t="s">
        <v>257</v>
      </c>
      <c r="AE9" s="1276"/>
      <c r="AF9" s="1276"/>
      <c r="AG9" s="1276"/>
      <c r="AH9" s="1276"/>
      <c r="AI9" s="1276"/>
      <c r="AJ9" s="1277"/>
      <c r="AK9" s="1275" t="s">
        <v>258</v>
      </c>
      <c r="AL9" s="1276"/>
      <c r="AM9" s="1276"/>
      <c r="AN9" s="1276"/>
      <c r="AO9" s="1276"/>
      <c r="AP9" s="1276"/>
      <c r="AQ9" s="1277"/>
      <c r="AR9" s="1275" t="s">
        <v>259</v>
      </c>
      <c r="AS9" s="1276"/>
      <c r="AT9" s="1277"/>
      <c r="AU9" s="1267"/>
      <c r="AV9" s="1268"/>
      <c r="AW9" s="1267"/>
      <c r="AX9" s="1268"/>
      <c r="AY9" s="1273"/>
      <c r="AZ9" s="1273"/>
      <c r="BA9" s="1273"/>
      <c r="BB9" s="1273"/>
      <c r="BC9" s="1273"/>
      <c r="BD9" s="1273"/>
    </row>
    <row r="10" spans="1:57" ht="20.25" customHeight="1" thickBot="1" x14ac:dyDescent="0.2">
      <c r="A10" s="203"/>
      <c r="B10" s="1245"/>
      <c r="C10" s="1249"/>
      <c r="D10" s="1250"/>
      <c r="E10" s="1254"/>
      <c r="F10" s="1250"/>
      <c r="G10" s="1254"/>
      <c r="H10" s="1249"/>
      <c r="I10" s="1249"/>
      <c r="J10" s="1249"/>
      <c r="K10" s="1250"/>
      <c r="L10" s="1254"/>
      <c r="M10" s="1249"/>
      <c r="N10" s="1249"/>
      <c r="O10" s="1257"/>
      <c r="P10" s="209">
        <f>DAY(DATE($X$2,$AB$2,1))</f>
        <v>1</v>
      </c>
      <c r="Q10" s="210">
        <f>DAY(DATE($X$2,$AB$2,2))</f>
        <v>2</v>
      </c>
      <c r="R10" s="210">
        <f>DAY(DATE($X$2,$AB$2,3))</f>
        <v>3</v>
      </c>
      <c r="S10" s="210">
        <f>DAY(DATE($X$2,$AB$2,4))</f>
        <v>4</v>
      </c>
      <c r="T10" s="210">
        <f>DAY(DATE($X$2,$AB$2,5))</f>
        <v>5</v>
      </c>
      <c r="U10" s="210">
        <f>DAY(DATE($X$2,$AB$2,6))</f>
        <v>6</v>
      </c>
      <c r="V10" s="211">
        <f>DAY(DATE($X$2,$AB$2,7))</f>
        <v>7</v>
      </c>
      <c r="W10" s="209">
        <f>DAY(DATE($X$2,$AB$2,8))</f>
        <v>8</v>
      </c>
      <c r="X10" s="210">
        <f>DAY(DATE($X$2,$AB$2,9))</f>
        <v>9</v>
      </c>
      <c r="Y10" s="210">
        <f>DAY(DATE($X$2,$AB$2,10))</f>
        <v>10</v>
      </c>
      <c r="Z10" s="210">
        <f>DAY(DATE($X$2,$AB$2,11))</f>
        <v>11</v>
      </c>
      <c r="AA10" s="210">
        <f>DAY(DATE($X$2,$AB$2,12))</f>
        <v>12</v>
      </c>
      <c r="AB10" s="210">
        <f>DAY(DATE($X$2,$AB$2,13))</f>
        <v>13</v>
      </c>
      <c r="AC10" s="211">
        <f>DAY(DATE($X$2,$AB$2,14))</f>
        <v>14</v>
      </c>
      <c r="AD10" s="209">
        <f>DAY(DATE($X$2,$AB$2,15))</f>
        <v>15</v>
      </c>
      <c r="AE10" s="210">
        <f>DAY(DATE($X$2,$AB$2,16))</f>
        <v>16</v>
      </c>
      <c r="AF10" s="210">
        <f>DAY(DATE($X$2,$AB$2,17))</f>
        <v>17</v>
      </c>
      <c r="AG10" s="210">
        <f>DAY(DATE($X$2,$AB$2,18))</f>
        <v>18</v>
      </c>
      <c r="AH10" s="210">
        <f>DAY(DATE($X$2,$AB$2,19))</f>
        <v>19</v>
      </c>
      <c r="AI10" s="210">
        <f>DAY(DATE($X$2,$AB$2,20))</f>
        <v>20</v>
      </c>
      <c r="AJ10" s="211">
        <f>DAY(DATE($X$2,$AB$2,21))</f>
        <v>21</v>
      </c>
      <c r="AK10" s="209">
        <f>DAY(DATE($X$2,$AB$2,22))</f>
        <v>22</v>
      </c>
      <c r="AL10" s="210">
        <f>DAY(DATE($X$2,$AB$2,23))</f>
        <v>23</v>
      </c>
      <c r="AM10" s="210">
        <f>DAY(DATE($X$2,$AB$2,24))</f>
        <v>24</v>
      </c>
      <c r="AN10" s="210">
        <f>DAY(DATE($X$2,$AB$2,25))</f>
        <v>25</v>
      </c>
      <c r="AO10" s="210">
        <f>DAY(DATE($X$2,$AB$2,26))</f>
        <v>26</v>
      </c>
      <c r="AP10" s="210">
        <f>DAY(DATE($X$2,$AB$2,27))</f>
        <v>27</v>
      </c>
      <c r="AQ10" s="211">
        <f>DAY(DATE($X$2,$AB$2,28))</f>
        <v>28</v>
      </c>
      <c r="AR10" s="209" t="str">
        <f>IF(AZ3="暦月",IF(DAY(DATE($X$2,$AB$2,29))=29,29,""),"")</f>
        <v/>
      </c>
      <c r="AS10" s="210" t="str">
        <f>IF(AZ3="暦月",IF(DAY(DATE($X$2,$AB$2,30))=30,30,""),"")</f>
        <v/>
      </c>
      <c r="AT10" s="212" t="str">
        <f>IF(AZ3="暦月",IF(DAY(DATE($X$2,$AB$2,31))=31,31,""),"")</f>
        <v/>
      </c>
      <c r="AU10" s="1267"/>
      <c r="AV10" s="1268"/>
      <c r="AW10" s="1267"/>
      <c r="AX10" s="1268"/>
      <c r="AY10" s="1273"/>
      <c r="AZ10" s="1273"/>
      <c r="BA10" s="1273"/>
      <c r="BB10" s="1273"/>
      <c r="BC10" s="1273"/>
      <c r="BD10" s="1273"/>
    </row>
    <row r="11" spans="1:57" ht="20.25" hidden="1" customHeight="1" x14ac:dyDescent="0.15">
      <c r="A11" s="203"/>
      <c r="B11" s="1245"/>
      <c r="C11" s="1249"/>
      <c r="D11" s="1250"/>
      <c r="E11" s="1254"/>
      <c r="F11" s="1250"/>
      <c r="G11" s="1254"/>
      <c r="H11" s="1249"/>
      <c r="I11" s="1249"/>
      <c r="J11" s="1249"/>
      <c r="K11" s="1250"/>
      <c r="L11" s="1254"/>
      <c r="M11" s="1249"/>
      <c r="N11" s="1249"/>
      <c r="O11" s="1257"/>
      <c r="P11" s="209">
        <f>WEEKDAY(DATE($X$2,$AB$2,1))</f>
        <v>2</v>
      </c>
      <c r="Q11" s="210">
        <f>WEEKDAY(DATE($X$2,$AB$2,2))</f>
        <v>3</v>
      </c>
      <c r="R11" s="210">
        <f>WEEKDAY(DATE($X$2,$AB$2,3))</f>
        <v>4</v>
      </c>
      <c r="S11" s="210">
        <f>WEEKDAY(DATE($X$2,$AB$2,4))</f>
        <v>5</v>
      </c>
      <c r="T11" s="210">
        <f>WEEKDAY(DATE($X$2,$AB$2,5))</f>
        <v>6</v>
      </c>
      <c r="U11" s="210">
        <f>WEEKDAY(DATE($X$2,$AB$2,6))</f>
        <v>7</v>
      </c>
      <c r="V11" s="211">
        <f>WEEKDAY(DATE($X$2,$AB$2,7))</f>
        <v>1</v>
      </c>
      <c r="W11" s="209">
        <f>WEEKDAY(DATE($X$2,$AB$2,8))</f>
        <v>2</v>
      </c>
      <c r="X11" s="210">
        <f>WEEKDAY(DATE($X$2,$AB$2,9))</f>
        <v>3</v>
      </c>
      <c r="Y11" s="210">
        <f>WEEKDAY(DATE($X$2,$AB$2,10))</f>
        <v>4</v>
      </c>
      <c r="Z11" s="210">
        <f>WEEKDAY(DATE($X$2,$AB$2,11))</f>
        <v>5</v>
      </c>
      <c r="AA11" s="210">
        <f>WEEKDAY(DATE($X$2,$AB$2,12))</f>
        <v>6</v>
      </c>
      <c r="AB11" s="210">
        <f>WEEKDAY(DATE($X$2,$AB$2,13))</f>
        <v>7</v>
      </c>
      <c r="AC11" s="211">
        <f>WEEKDAY(DATE($X$2,$AB$2,14))</f>
        <v>1</v>
      </c>
      <c r="AD11" s="209">
        <f>WEEKDAY(DATE($X$2,$AB$2,15))</f>
        <v>2</v>
      </c>
      <c r="AE11" s="210">
        <f>WEEKDAY(DATE($X$2,$AB$2,16))</f>
        <v>3</v>
      </c>
      <c r="AF11" s="210">
        <f>WEEKDAY(DATE($X$2,$AB$2,17))</f>
        <v>4</v>
      </c>
      <c r="AG11" s="210">
        <f>WEEKDAY(DATE($X$2,$AB$2,18))</f>
        <v>5</v>
      </c>
      <c r="AH11" s="210">
        <f>WEEKDAY(DATE($X$2,$AB$2,19))</f>
        <v>6</v>
      </c>
      <c r="AI11" s="210">
        <f>WEEKDAY(DATE($X$2,$AB$2,20))</f>
        <v>7</v>
      </c>
      <c r="AJ11" s="211">
        <f>WEEKDAY(DATE($X$2,$AB$2,21))</f>
        <v>1</v>
      </c>
      <c r="AK11" s="209">
        <f>WEEKDAY(DATE($X$2,$AB$2,22))</f>
        <v>2</v>
      </c>
      <c r="AL11" s="210">
        <f>WEEKDAY(DATE($X$2,$AB$2,23))</f>
        <v>3</v>
      </c>
      <c r="AM11" s="210">
        <f>WEEKDAY(DATE($X$2,$AB$2,24))</f>
        <v>4</v>
      </c>
      <c r="AN11" s="210">
        <f>WEEKDAY(DATE($X$2,$AB$2,25))</f>
        <v>5</v>
      </c>
      <c r="AO11" s="210">
        <f>WEEKDAY(DATE($X$2,$AB$2,26))</f>
        <v>6</v>
      </c>
      <c r="AP11" s="210">
        <f>WEEKDAY(DATE($X$2,$AB$2,27))</f>
        <v>7</v>
      </c>
      <c r="AQ11" s="211">
        <f>WEEKDAY(DATE($X$2,$AB$2,28))</f>
        <v>1</v>
      </c>
      <c r="AR11" s="209">
        <f>IF(AR10=29,WEEKDAY(DATE($X$2,$AB$2,29)),0)</f>
        <v>0</v>
      </c>
      <c r="AS11" s="210">
        <f>IF(AS10=30,WEEKDAY(DATE($X$2,$AB$2,30)),0)</f>
        <v>0</v>
      </c>
      <c r="AT11" s="212">
        <f>IF(AT10=31,WEEKDAY(DATE($X$2,$AB$2,31)),0)</f>
        <v>0</v>
      </c>
      <c r="AU11" s="1269"/>
      <c r="AV11" s="1270"/>
      <c r="AW11" s="1269"/>
      <c r="AX11" s="1270"/>
      <c r="AY11" s="1274"/>
      <c r="AZ11" s="1274"/>
      <c r="BA11" s="1274"/>
      <c r="BB11" s="1274"/>
      <c r="BC11" s="1274"/>
      <c r="BD11" s="1274"/>
    </row>
    <row r="12" spans="1:57" ht="20.25" customHeight="1" thickBot="1" x14ac:dyDescent="0.2">
      <c r="A12" s="203"/>
      <c r="B12" s="1246"/>
      <c r="C12" s="1251"/>
      <c r="D12" s="1252"/>
      <c r="E12" s="1255"/>
      <c r="F12" s="1252"/>
      <c r="G12" s="1255"/>
      <c r="H12" s="1251"/>
      <c r="I12" s="1251"/>
      <c r="J12" s="1251"/>
      <c r="K12" s="1252"/>
      <c r="L12" s="1255"/>
      <c r="M12" s="1251"/>
      <c r="N12" s="1251"/>
      <c r="O12" s="1258"/>
      <c r="P12" s="213" t="str">
        <f>IF(P11=1,"日",IF(P11=2,"月",IF(P11=3,"火",IF(P11=4,"水",IF(P11=5,"木",IF(P11=6,"金","土"))))))</f>
        <v>月</v>
      </c>
      <c r="Q12" s="214" t="str">
        <f t="shared" ref="Q12:AQ12" si="0">IF(Q11=1,"日",IF(Q11=2,"月",IF(Q11=3,"火",IF(Q11=4,"水",IF(Q11=5,"木",IF(Q11=6,"金","土"))))))</f>
        <v>火</v>
      </c>
      <c r="R12" s="214" t="str">
        <f t="shared" si="0"/>
        <v>水</v>
      </c>
      <c r="S12" s="214" t="str">
        <f t="shared" si="0"/>
        <v>木</v>
      </c>
      <c r="T12" s="214" t="str">
        <f t="shared" si="0"/>
        <v>金</v>
      </c>
      <c r="U12" s="214" t="str">
        <f t="shared" si="0"/>
        <v>土</v>
      </c>
      <c r="V12" s="215" t="str">
        <f t="shared" si="0"/>
        <v>日</v>
      </c>
      <c r="W12" s="213" t="str">
        <f t="shared" si="0"/>
        <v>月</v>
      </c>
      <c r="X12" s="214" t="str">
        <f t="shared" si="0"/>
        <v>火</v>
      </c>
      <c r="Y12" s="214" t="str">
        <f t="shared" si="0"/>
        <v>水</v>
      </c>
      <c r="Z12" s="214" t="str">
        <f t="shared" si="0"/>
        <v>木</v>
      </c>
      <c r="AA12" s="214" t="str">
        <f t="shared" si="0"/>
        <v>金</v>
      </c>
      <c r="AB12" s="214" t="str">
        <f t="shared" si="0"/>
        <v>土</v>
      </c>
      <c r="AC12" s="215" t="str">
        <f t="shared" si="0"/>
        <v>日</v>
      </c>
      <c r="AD12" s="213" t="str">
        <f t="shared" si="0"/>
        <v>月</v>
      </c>
      <c r="AE12" s="214" t="str">
        <f t="shared" si="0"/>
        <v>火</v>
      </c>
      <c r="AF12" s="214" t="str">
        <f t="shared" si="0"/>
        <v>水</v>
      </c>
      <c r="AG12" s="214" t="str">
        <f t="shared" si="0"/>
        <v>木</v>
      </c>
      <c r="AH12" s="214" t="str">
        <f t="shared" si="0"/>
        <v>金</v>
      </c>
      <c r="AI12" s="214" t="str">
        <f t="shared" si="0"/>
        <v>土</v>
      </c>
      <c r="AJ12" s="215" t="str">
        <f t="shared" si="0"/>
        <v>日</v>
      </c>
      <c r="AK12" s="213" t="str">
        <f t="shared" si="0"/>
        <v>月</v>
      </c>
      <c r="AL12" s="214" t="str">
        <f t="shared" si="0"/>
        <v>火</v>
      </c>
      <c r="AM12" s="214" t="str">
        <f t="shared" si="0"/>
        <v>水</v>
      </c>
      <c r="AN12" s="214" t="str">
        <f t="shared" si="0"/>
        <v>木</v>
      </c>
      <c r="AO12" s="214" t="str">
        <f t="shared" si="0"/>
        <v>金</v>
      </c>
      <c r="AP12" s="214" t="str">
        <f t="shared" si="0"/>
        <v>土</v>
      </c>
      <c r="AQ12" s="215" t="str">
        <f t="shared" si="0"/>
        <v>日</v>
      </c>
      <c r="AR12" s="214" t="str">
        <f>IF(AR11=1,"日",IF(AR11=2,"月",IF(AR11=3,"火",IF(AR11=4,"水",IF(AR11=5,"木",IF(AR11=6,"金",IF(AR11=0,"","土")))))))</f>
        <v/>
      </c>
      <c r="AS12" s="214" t="str">
        <f>IF(AS11=1,"日",IF(AS11=2,"月",IF(AS11=3,"火",IF(AS11=4,"水",IF(AS11=5,"木",IF(AS11=6,"金",IF(AS11=0,"","土")))))))</f>
        <v/>
      </c>
      <c r="AT12" s="216" t="str">
        <f>IF(AT11=1,"日",IF(AT11=2,"月",IF(AT11=3,"火",IF(AT11=4,"水",IF(AT11=5,"木",IF(AT11=6,"金",IF(AT11=0,"","土")))))))</f>
        <v/>
      </c>
      <c r="AU12" s="1271"/>
      <c r="AV12" s="1272"/>
      <c r="AW12" s="1271"/>
      <c r="AX12" s="1272"/>
      <c r="AY12" s="1274"/>
      <c r="AZ12" s="1274"/>
      <c r="BA12" s="1274"/>
      <c r="BB12" s="1274"/>
      <c r="BC12" s="1274"/>
      <c r="BD12" s="1274"/>
    </row>
    <row r="13" spans="1:57" ht="39.950000000000003" customHeight="1" x14ac:dyDescent="0.15">
      <c r="A13" s="203"/>
      <c r="B13" s="217">
        <v>1</v>
      </c>
      <c r="C13" s="1230"/>
      <c r="D13" s="1231"/>
      <c r="E13" s="1232"/>
      <c r="F13" s="1233"/>
      <c r="G13" s="1234"/>
      <c r="H13" s="1235"/>
      <c r="I13" s="1235"/>
      <c r="J13" s="1235"/>
      <c r="K13" s="1236"/>
      <c r="L13" s="1237"/>
      <c r="M13" s="1238"/>
      <c r="N13" s="1238"/>
      <c r="O13" s="1239"/>
      <c r="P13" s="218"/>
      <c r="Q13" s="219"/>
      <c r="R13" s="219"/>
      <c r="S13" s="219"/>
      <c r="T13" s="219"/>
      <c r="U13" s="219"/>
      <c r="V13" s="220"/>
      <c r="W13" s="218"/>
      <c r="X13" s="219"/>
      <c r="Y13" s="219"/>
      <c r="Z13" s="219"/>
      <c r="AA13" s="219"/>
      <c r="AB13" s="219"/>
      <c r="AC13" s="220"/>
      <c r="AD13" s="218"/>
      <c r="AE13" s="219"/>
      <c r="AF13" s="219"/>
      <c r="AG13" s="219"/>
      <c r="AH13" s="219"/>
      <c r="AI13" s="219"/>
      <c r="AJ13" s="220"/>
      <c r="AK13" s="218"/>
      <c r="AL13" s="219"/>
      <c r="AM13" s="219"/>
      <c r="AN13" s="219"/>
      <c r="AO13" s="219"/>
      <c r="AP13" s="219"/>
      <c r="AQ13" s="220"/>
      <c r="AR13" s="218"/>
      <c r="AS13" s="219"/>
      <c r="AT13" s="220"/>
      <c r="AU13" s="1240">
        <f>IF($AZ$3="４週",SUM(P13:AQ13),IF($AZ$3="暦月",SUM(P13:AT13),""))</f>
        <v>0</v>
      </c>
      <c r="AV13" s="1241"/>
      <c r="AW13" s="1242">
        <f t="shared" ref="AW13:AW30" si="1">IF($AZ$3="４週",AU13/4,IF($AZ$3="暦月",AU13/($AZ$6/7),""))</f>
        <v>0</v>
      </c>
      <c r="AX13" s="1243"/>
      <c r="AY13" s="1227"/>
      <c r="AZ13" s="1228"/>
      <c r="BA13" s="1228"/>
      <c r="BB13" s="1228"/>
      <c r="BC13" s="1228"/>
      <c r="BD13" s="1229"/>
    </row>
    <row r="14" spans="1:57" ht="39.950000000000003" customHeight="1" x14ac:dyDescent="0.15">
      <c r="A14" s="203"/>
      <c r="B14" s="221">
        <f t="shared" ref="B14:B30" si="2">B13+1</f>
        <v>2</v>
      </c>
      <c r="C14" s="1213"/>
      <c r="D14" s="1214"/>
      <c r="E14" s="1215"/>
      <c r="F14" s="1216"/>
      <c r="G14" s="1217"/>
      <c r="H14" s="1218"/>
      <c r="I14" s="1218"/>
      <c r="J14" s="1218"/>
      <c r="K14" s="1219"/>
      <c r="L14" s="1220"/>
      <c r="M14" s="1221"/>
      <c r="N14" s="1221"/>
      <c r="O14" s="1222"/>
      <c r="P14" s="222"/>
      <c r="Q14" s="223"/>
      <c r="R14" s="223"/>
      <c r="S14" s="223"/>
      <c r="T14" s="223"/>
      <c r="U14" s="223"/>
      <c r="V14" s="224"/>
      <c r="W14" s="222"/>
      <c r="X14" s="223"/>
      <c r="Y14" s="223"/>
      <c r="Z14" s="223"/>
      <c r="AA14" s="223"/>
      <c r="AB14" s="223"/>
      <c r="AC14" s="224"/>
      <c r="AD14" s="222"/>
      <c r="AE14" s="223"/>
      <c r="AF14" s="223"/>
      <c r="AG14" s="223"/>
      <c r="AH14" s="223"/>
      <c r="AI14" s="223"/>
      <c r="AJ14" s="224"/>
      <c r="AK14" s="222"/>
      <c r="AL14" s="223"/>
      <c r="AM14" s="223"/>
      <c r="AN14" s="223"/>
      <c r="AO14" s="223"/>
      <c r="AP14" s="223"/>
      <c r="AQ14" s="224"/>
      <c r="AR14" s="222"/>
      <c r="AS14" s="223"/>
      <c r="AT14" s="224"/>
      <c r="AU14" s="1223">
        <f>IF($AZ$3="４週",SUM(P14:AQ14),IF($AZ$3="暦月",SUM(P14:AT14),""))</f>
        <v>0</v>
      </c>
      <c r="AV14" s="1224"/>
      <c r="AW14" s="1225">
        <f t="shared" si="1"/>
        <v>0</v>
      </c>
      <c r="AX14" s="1226"/>
      <c r="AY14" s="1193"/>
      <c r="AZ14" s="1194"/>
      <c r="BA14" s="1194"/>
      <c r="BB14" s="1194"/>
      <c r="BC14" s="1194"/>
      <c r="BD14" s="1195"/>
    </row>
    <row r="15" spans="1:57" ht="39.950000000000003" customHeight="1" x14ac:dyDescent="0.15">
      <c r="A15" s="203"/>
      <c r="B15" s="221">
        <f t="shared" si="2"/>
        <v>3</v>
      </c>
      <c r="C15" s="1213"/>
      <c r="D15" s="1214"/>
      <c r="E15" s="1215"/>
      <c r="F15" s="1216"/>
      <c r="G15" s="1217"/>
      <c r="H15" s="1218"/>
      <c r="I15" s="1218"/>
      <c r="J15" s="1218"/>
      <c r="K15" s="1219"/>
      <c r="L15" s="1220"/>
      <c r="M15" s="1221"/>
      <c r="N15" s="1221"/>
      <c r="O15" s="1222"/>
      <c r="P15" s="222"/>
      <c r="Q15" s="223"/>
      <c r="R15" s="223"/>
      <c r="S15" s="223"/>
      <c r="T15" s="223"/>
      <c r="U15" s="223"/>
      <c r="V15" s="224"/>
      <c r="W15" s="222"/>
      <c r="X15" s="223"/>
      <c r="Y15" s="223"/>
      <c r="Z15" s="223"/>
      <c r="AA15" s="223"/>
      <c r="AB15" s="223"/>
      <c r="AC15" s="224"/>
      <c r="AD15" s="222"/>
      <c r="AE15" s="223"/>
      <c r="AF15" s="223"/>
      <c r="AG15" s="223"/>
      <c r="AH15" s="223"/>
      <c r="AI15" s="223"/>
      <c r="AJ15" s="224"/>
      <c r="AK15" s="222"/>
      <c r="AL15" s="223"/>
      <c r="AM15" s="223"/>
      <c r="AN15" s="223"/>
      <c r="AO15" s="223"/>
      <c r="AP15" s="223"/>
      <c r="AQ15" s="224"/>
      <c r="AR15" s="222"/>
      <c r="AS15" s="223"/>
      <c r="AT15" s="224"/>
      <c r="AU15" s="1223">
        <f>IF($AZ$3="４週",SUM(P15:AQ15),IF($AZ$3="暦月",SUM(P15:AT15),""))</f>
        <v>0</v>
      </c>
      <c r="AV15" s="1224"/>
      <c r="AW15" s="1225">
        <f t="shared" si="1"/>
        <v>0</v>
      </c>
      <c r="AX15" s="1226"/>
      <c r="AY15" s="1193"/>
      <c r="AZ15" s="1194"/>
      <c r="BA15" s="1194"/>
      <c r="BB15" s="1194"/>
      <c r="BC15" s="1194"/>
      <c r="BD15" s="1195"/>
    </row>
    <row r="16" spans="1:57" ht="39.950000000000003" customHeight="1" x14ac:dyDescent="0.15">
      <c r="A16" s="203"/>
      <c r="B16" s="221">
        <f t="shared" si="2"/>
        <v>4</v>
      </c>
      <c r="C16" s="1213"/>
      <c r="D16" s="1214"/>
      <c r="E16" s="1215"/>
      <c r="F16" s="1216"/>
      <c r="G16" s="1217"/>
      <c r="H16" s="1218"/>
      <c r="I16" s="1218"/>
      <c r="J16" s="1218"/>
      <c r="K16" s="1219"/>
      <c r="L16" s="1220"/>
      <c r="M16" s="1221"/>
      <c r="N16" s="1221"/>
      <c r="O16" s="1222"/>
      <c r="P16" s="222"/>
      <c r="Q16" s="223"/>
      <c r="R16" s="223"/>
      <c r="S16" s="223"/>
      <c r="T16" s="223"/>
      <c r="U16" s="223"/>
      <c r="V16" s="224"/>
      <c r="W16" s="222"/>
      <c r="X16" s="223"/>
      <c r="Y16" s="223"/>
      <c r="Z16" s="223"/>
      <c r="AA16" s="223"/>
      <c r="AB16" s="223"/>
      <c r="AC16" s="224"/>
      <c r="AD16" s="222"/>
      <c r="AE16" s="223"/>
      <c r="AF16" s="223"/>
      <c r="AG16" s="223"/>
      <c r="AH16" s="223"/>
      <c r="AI16" s="223"/>
      <c r="AJ16" s="224"/>
      <c r="AK16" s="222"/>
      <c r="AL16" s="223"/>
      <c r="AM16" s="223"/>
      <c r="AN16" s="223"/>
      <c r="AO16" s="223"/>
      <c r="AP16" s="223"/>
      <c r="AQ16" s="224"/>
      <c r="AR16" s="222"/>
      <c r="AS16" s="223"/>
      <c r="AT16" s="224"/>
      <c r="AU16" s="1223">
        <f>IF($AZ$3="４週",SUM(P16:AQ16),IF($AZ$3="暦月",SUM(P16:AT16),""))</f>
        <v>0</v>
      </c>
      <c r="AV16" s="1224"/>
      <c r="AW16" s="1225">
        <f t="shared" si="1"/>
        <v>0</v>
      </c>
      <c r="AX16" s="1226"/>
      <c r="AY16" s="1193"/>
      <c r="AZ16" s="1194"/>
      <c r="BA16" s="1194"/>
      <c r="BB16" s="1194"/>
      <c r="BC16" s="1194"/>
      <c r="BD16" s="1195"/>
    </row>
    <row r="17" spans="1:56" ht="39.950000000000003" customHeight="1" x14ac:dyDescent="0.15">
      <c r="A17" s="203"/>
      <c r="B17" s="221">
        <f t="shared" si="2"/>
        <v>5</v>
      </c>
      <c r="C17" s="1213"/>
      <c r="D17" s="1214"/>
      <c r="E17" s="1215"/>
      <c r="F17" s="1216"/>
      <c r="G17" s="1217"/>
      <c r="H17" s="1218"/>
      <c r="I17" s="1218"/>
      <c r="J17" s="1218"/>
      <c r="K17" s="1219"/>
      <c r="L17" s="1220"/>
      <c r="M17" s="1221"/>
      <c r="N17" s="1221"/>
      <c r="O17" s="1222"/>
      <c r="P17" s="222"/>
      <c r="Q17" s="223"/>
      <c r="R17" s="223"/>
      <c r="S17" s="223"/>
      <c r="T17" s="223"/>
      <c r="U17" s="223"/>
      <c r="V17" s="224"/>
      <c r="W17" s="222"/>
      <c r="X17" s="223"/>
      <c r="Y17" s="223"/>
      <c r="Z17" s="223"/>
      <c r="AA17" s="223"/>
      <c r="AB17" s="223"/>
      <c r="AC17" s="224"/>
      <c r="AD17" s="222"/>
      <c r="AE17" s="223"/>
      <c r="AF17" s="223"/>
      <c r="AG17" s="223"/>
      <c r="AH17" s="223"/>
      <c r="AI17" s="223"/>
      <c r="AJ17" s="224"/>
      <c r="AK17" s="222"/>
      <c r="AL17" s="223"/>
      <c r="AM17" s="223"/>
      <c r="AN17" s="223"/>
      <c r="AO17" s="223"/>
      <c r="AP17" s="223"/>
      <c r="AQ17" s="224"/>
      <c r="AR17" s="222"/>
      <c r="AS17" s="223"/>
      <c r="AT17" s="224"/>
      <c r="AU17" s="1223">
        <f t="shared" ref="AU17:AU30" si="3">IF($AZ$3="４週",SUM(P17:AQ17),IF($AZ$3="暦月",SUM(P17:AT17),""))</f>
        <v>0</v>
      </c>
      <c r="AV17" s="1224"/>
      <c r="AW17" s="1225">
        <f t="shared" si="1"/>
        <v>0</v>
      </c>
      <c r="AX17" s="1226"/>
      <c r="AY17" s="1193"/>
      <c r="AZ17" s="1194"/>
      <c r="BA17" s="1194"/>
      <c r="BB17" s="1194"/>
      <c r="BC17" s="1194"/>
      <c r="BD17" s="1195"/>
    </row>
    <row r="18" spans="1:56" ht="39.950000000000003" customHeight="1" x14ac:dyDescent="0.15">
      <c r="A18" s="203"/>
      <c r="B18" s="221">
        <f t="shared" si="2"/>
        <v>6</v>
      </c>
      <c r="C18" s="1213"/>
      <c r="D18" s="1214"/>
      <c r="E18" s="1215"/>
      <c r="F18" s="1216"/>
      <c r="G18" s="1217"/>
      <c r="H18" s="1218"/>
      <c r="I18" s="1218"/>
      <c r="J18" s="1218"/>
      <c r="K18" s="1219"/>
      <c r="L18" s="1220"/>
      <c r="M18" s="1221"/>
      <c r="N18" s="1221"/>
      <c r="O18" s="1222"/>
      <c r="P18" s="222"/>
      <c r="Q18" s="223"/>
      <c r="R18" s="223"/>
      <c r="S18" s="223"/>
      <c r="T18" s="223"/>
      <c r="U18" s="223"/>
      <c r="V18" s="224"/>
      <c r="W18" s="222"/>
      <c r="X18" s="223"/>
      <c r="Y18" s="223"/>
      <c r="Z18" s="223"/>
      <c r="AA18" s="223"/>
      <c r="AB18" s="223"/>
      <c r="AC18" s="224"/>
      <c r="AD18" s="222"/>
      <c r="AE18" s="223"/>
      <c r="AF18" s="223"/>
      <c r="AG18" s="223"/>
      <c r="AH18" s="223"/>
      <c r="AI18" s="223"/>
      <c r="AJ18" s="224"/>
      <c r="AK18" s="222"/>
      <c r="AL18" s="223"/>
      <c r="AM18" s="223"/>
      <c r="AN18" s="223"/>
      <c r="AO18" s="223"/>
      <c r="AP18" s="223"/>
      <c r="AQ18" s="224"/>
      <c r="AR18" s="222"/>
      <c r="AS18" s="223"/>
      <c r="AT18" s="224"/>
      <c r="AU18" s="1223">
        <f t="shared" si="3"/>
        <v>0</v>
      </c>
      <c r="AV18" s="1224"/>
      <c r="AW18" s="1225">
        <f t="shared" si="1"/>
        <v>0</v>
      </c>
      <c r="AX18" s="1226"/>
      <c r="AY18" s="1193"/>
      <c r="AZ18" s="1194"/>
      <c r="BA18" s="1194"/>
      <c r="BB18" s="1194"/>
      <c r="BC18" s="1194"/>
      <c r="BD18" s="1195"/>
    </row>
    <row r="19" spans="1:56" ht="39.950000000000003" customHeight="1" x14ac:dyDescent="0.15">
      <c r="A19" s="203"/>
      <c r="B19" s="221">
        <f t="shared" si="2"/>
        <v>7</v>
      </c>
      <c r="C19" s="1213"/>
      <c r="D19" s="1214"/>
      <c r="E19" s="1215"/>
      <c r="F19" s="1216"/>
      <c r="G19" s="1217"/>
      <c r="H19" s="1218"/>
      <c r="I19" s="1218"/>
      <c r="J19" s="1218"/>
      <c r="K19" s="1219"/>
      <c r="L19" s="1220"/>
      <c r="M19" s="1221"/>
      <c r="N19" s="1221"/>
      <c r="O19" s="1222"/>
      <c r="P19" s="222"/>
      <c r="Q19" s="223"/>
      <c r="R19" s="223"/>
      <c r="S19" s="223"/>
      <c r="T19" s="223"/>
      <c r="U19" s="223"/>
      <c r="V19" s="224"/>
      <c r="W19" s="222"/>
      <c r="X19" s="223"/>
      <c r="Y19" s="223"/>
      <c r="Z19" s="223"/>
      <c r="AA19" s="223"/>
      <c r="AB19" s="223"/>
      <c r="AC19" s="224"/>
      <c r="AD19" s="222"/>
      <c r="AE19" s="223"/>
      <c r="AF19" s="223"/>
      <c r="AG19" s="223"/>
      <c r="AH19" s="223"/>
      <c r="AI19" s="223"/>
      <c r="AJ19" s="224"/>
      <c r="AK19" s="222"/>
      <c r="AL19" s="223"/>
      <c r="AM19" s="223"/>
      <c r="AN19" s="223"/>
      <c r="AO19" s="223"/>
      <c r="AP19" s="223"/>
      <c r="AQ19" s="224"/>
      <c r="AR19" s="222"/>
      <c r="AS19" s="223"/>
      <c r="AT19" s="224"/>
      <c r="AU19" s="1223">
        <f>IF($AZ$3="４週",SUM(P19:AQ19),IF($AZ$3="暦月",SUM(P19:AT19),""))</f>
        <v>0</v>
      </c>
      <c r="AV19" s="1224"/>
      <c r="AW19" s="1225">
        <f t="shared" si="1"/>
        <v>0</v>
      </c>
      <c r="AX19" s="1226"/>
      <c r="AY19" s="1193"/>
      <c r="AZ19" s="1194"/>
      <c r="BA19" s="1194"/>
      <c r="BB19" s="1194"/>
      <c r="BC19" s="1194"/>
      <c r="BD19" s="1195"/>
    </row>
    <row r="20" spans="1:56" ht="39.950000000000003" customHeight="1" x14ac:dyDescent="0.15">
      <c r="A20" s="203"/>
      <c r="B20" s="221">
        <f t="shared" si="2"/>
        <v>8</v>
      </c>
      <c r="C20" s="1213"/>
      <c r="D20" s="1214"/>
      <c r="E20" s="1215"/>
      <c r="F20" s="1216"/>
      <c r="G20" s="1217"/>
      <c r="H20" s="1218"/>
      <c r="I20" s="1218"/>
      <c r="J20" s="1218"/>
      <c r="K20" s="1219"/>
      <c r="L20" s="1220"/>
      <c r="M20" s="1221"/>
      <c r="N20" s="1221"/>
      <c r="O20" s="1222"/>
      <c r="P20" s="222"/>
      <c r="Q20" s="223"/>
      <c r="R20" s="223"/>
      <c r="S20" s="223"/>
      <c r="T20" s="223"/>
      <c r="U20" s="223"/>
      <c r="V20" s="224"/>
      <c r="W20" s="222"/>
      <c r="X20" s="223"/>
      <c r="Y20" s="223"/>
      <c r="Z20" s="223"/>
      <c r="AA20" s="223"/>
      <c r="AB20" s="223"/>
      <c r="AC20" s="224"/>
      <c r="AD20" s="222"/>
      <c r="AE20" s="223"/>
      <c r="AF20" s="223"/>
      <c r="AG20" s="223"/>
      <c r="AH20" s="223"/>
      <c r="AI20" s="223"/>
      <c r="AJ20" s="224"/>
      <c r="AK20" s="222"/>
      <c r="AL20" s="223"/>
      <c r="AM20" s="223"/>
      <c r="AN20" s="223"/>
      <c r="AO20" s="223"/>
      <c r="AP20" s="223"/>
      <c r="AQ20" s="224"/>
      <c r="AR20" s="222"/>
      <c r="AS20" s="223"/>
      <c r="AT20" s="224"/>
      <c r="AU20" s="1223">
        <f t="shared" si="3"/>
        <v>0</v>
      </c>
      <c r="AV20" s="1224"/>
      <c r="AW20" s="1225">
        <f t="shared" si="1"/>
        <v>0</v>
      </c>
      <c r="AX20" s="1226"/>
      <c r="AY20" s="1193"/>
      <c r="AZ20" s="1194"/>
      <c r="BA20" s="1194"/>
      <c r="BB20" s="1194"/>
      <c r="BC20" s="1194"/>
      <c r="BD20" s="1195"/>
    </row>
    <row r="21" spans="1:56" ht="39.950000000000003" customHeight="1" x14ac:dyDescent="0.15">
      <c r="A21" s="203"/>
      <c r="B21" s="221">
        <f t="shared" si="2"/>
        <v>9</v>
      </c>
      <c r="C21" s="1213"/>
      <c r="D21" s="1214"/>
      <c r="E21" s="1215"/>
      <c r="F21" s="1216"/>
      <c r="G21" s="1217"/>
      <c r="H21" s="1218"/>
      <c r="I21" s="1218"/>
      <c r="J21" s="1218"/>
      <c r="K21" s="1219"/>
      <c r="L21" s="1220"/>
      <c r="M21" s="1221"/>
      <c r="N21" s="1221"/>
      <c r="O21" s="1222"/>
      <c r="P21" s="222"/>
      <c r="Q21" s="223"/>
      <c r="R21" s="223"/>
      <c r="S21" s="223"/>
      <c r="T21" s="223"/>
      <c r="U21" s="223"/>
      <c r="V21" s="224"/>
      <c r="W21" s="222"/>
      <c r="X21" s="223"/>
      <c r="Y21" s="223"/>
      <c r="Z21" s="223"/>
      <c r="AA21" s="223"/>
      <c r="AB21" s="223"/>
      <c r="AC21" s="224"/>
      <c r="AD21" s="222"/>
      <c r="AE21" s="223"/>
      <c r="AF21" s="223"/>
      <c r="AG21" s="223"/>
      <c r="AH21" s="223"/>
      <c r="AI21" s="223"/>
      <c r="AJ21" s="224"/>
      <c r="AK21" s="222"/>
      <c r="AL21" s="223"/>
      <c r="AM21" s="223"/>
      <c r="AN21" s="223"/>
      <c r="AO21" s="223"/>
      <c r="AP21" s="223"/>
      <c r="AQ21" s="224"/>
      <c r="AR21" s="222"/>
      <c r="AS21" s="223"/>
      <c r="AT21" s="224"/>
      <c r="AU21" s="1223">
        <f t="shared" si="3"/>
        <v>0</v>
      </c>
      <c r="AV21" s="1224"/>
      <c r="AW21" s="1225">
        <f t="shared" si="1"/>
        <v>0</v>
      </c>
      <c r="AX21" s="1226"/>
      <c r="AY21" s="1193"/>
      <c r="AZ21" s="1194"/>
      <c r="BA21" s="1194"/>
      <c r="BB21" s="1194"/>
      <c r="BC21" s="1194"/>
      <c r="BD21" s="1195"/>
    </row>
    <row r="22" spans="1:56" ht="39.950000000000003" customHeight="1" x14ac:dyDescent="0.15">
      <c r="A22" s="203"/>
      <c r="B22" s="221">
        <f t="shared" si="2"/>
        <v>10</v>
      </c>
      <c r="C22" s="1213"/>
      <c r="D22" s="1214"/>
      <c r="E22" s="1215"/>
      <c r="F22" s="1216"/>
      <c r="G22" s="1217"/>
      <c r="H22" s="1218"/>
      <c r="I22" s="1218"/>
      <c r="J22" s="1218"/>
      <c r="K22" s="1219"/>
      <c r="L22" s="1220"/>
      <c r="M22" s="1221"/>
      <c r="N22" s="1221"/>
      <c r="O22" s="1222"/>
      <c r="P22" s="222"/>
      <c r="Q22" s="223"/>
      <c r="R22" s="223"/>
      <c r="S22" s="223"/>
      <c r="T22" s="223"/>
      <c r="U22" s="223"/>
      <c r="V22" s="224"/>
      <c r="W22" s="222"/>
      <c r="X22" s="223"/>
      <c r="Y22" s="223"/>
      <c r="Z22" s="223"/>
      <c r="AA22" s="223"/>
      <c r="AB22" s="223"/>
      <c r="AC22" s="224"/>
      <c r="AD22" s="222"/>
      <c r="AE22" s="223"/>
      <c r="AF22" s="223"/>
      <c r="AG22" s="223"/>
      <c r="AH22" s="223"/>
      <c r="AI22" s="223"/>
      <c r="AJ22" s="224"/>
      <c r="AK22" s="222"/>
      <c r="AL22" s="223"/>
      <c r="AM22" s="223"/>
      <c r="AN22" s="223"/>
      <c r="AO22" s="223"/>
      <c r="AP22" s="223"/>
      <c r="AQ22" s="224"/>
      <c r="AR22" s="222"/>
      <c r="AS22" s="223"/>
      <c r="AT22" s="224"/>
      <c r="AU22" s="1223">
        <f t="shared" si="3"/>
        <v>0</v>
      </c>
      <c r="AV22" s="1224"/>
      <c r="AW22" s="1225">
        <f t="shared" si="1"/>
        <v>0</v>
      </c>
      <c r="AX22" s="1226"/>
      <c r="AY22" s="1193"/>
      <c r="AZ22" s="1194"/>
      <c r="BA22" s="1194"/>
      <c r="BB22" s="1194"/>
      <c r="BC22" s="1194"/>
      <c r="BD22" s="1195"/>
    </row>
    <row r="23" spans="1:56" ht="39.950000000000003" customHeight="1" x14ac:dyDescent="0.15">
      <c r="A23" s="203"/>
      <c r="B23" s="221">
        <f t="shared" si="2"/>
        <v>11</v>
      </c>
      <c r="C23" s="1213"/>
      <c r="D23" s="1214"/>
      <c r="E23" s="1215"/>
      <c r="F23" s="1216"/>
      <c r="G23" s="1217"/>
      <c r="H23" s="1218"/>
      <c r="I23" s="1218"/>
      <c r="J23" s="1218"/>
      <c r="K23" s="1219"/>
      <c r="L23" s="1220"/>
      <c r="M23" s="1221"/>
      <c r="N23" s="1221"/>
      <c r="O23" s="1222"/>
      <c r="P23" s="222"/>
      <c r="Q23" s="223"/>
      <c r="R23" s="223"/>
      <c r="S23" s="223"/>
      <c r="T23" s="223"/>
      <c r="U23" s="223"/>
      <c r="V23" s="224"/>
      <c r="W23" s="222"/>
      <c r="X23" s="223"/>
      <c r="Y23" s="223"/>
      <c r="Z23" s="223"/>
      <c r="AA23" s="223"/>
      <c r="AB23" s="223"/>
      <c r="AC23" s="224"/>
      <c r="AD23" s="222"/>
      <c r="AE23" s="223"/>
      <c r="AF23" s="223"/>
      <c r="AG23" s="223"/>
      <c r="AH23" s="223"/>
      <c r="AI23" s="223"/>
      <c r="AJ23" s="224"/>
      <c r="AK23" s="222"/>
      <c r="AL23" s="223"/>
      <c r="AM23" s="223"/>
      <c r="AN23" s="223"/>
      <c r="AO23" s="223"/>
      <c r="AP23" s="223"/>
      <c r="AQ23" s="224"/>
      <c r="AR23" s="222"/>
      <c r="AS23" s="223"/>
      <c r="AT23" s="224"/>
      <c r="AU23" s="1223">
        <f t="shared" si="3"/>
        <v>0</v>
      </c>
      <c r="AV23" s="1224"/>
      <c r="AW23" s="1225">
        <f t="shared" si="1"/>
        <v>0</v>
      </c>
      <c r="AX23" s="1226"/>
      <c r="AY23" s="1193"/>
      <c r="AZ23" s="1194"/>
      <c r="BA23" s="1194"/>
      <c r="BB23" s="1194"/>
      <c r="BC23" s="1194"/>
      <c r="BD23" s="1195"/>
    </row>
    <row r="24" spans="1:56" ht="39.950000000000003" customHeight="1" x14ac:dyDescent="0.15">
      <c r="A24" s="203"/>
      <c r="B24" s="221">
        <f t="shared" si="2"/>
        <v>12</v>
      </c>
      <c r="C24" s="1213"/>
      <c r="D24" s="1214"/>
      <c r="E24" s="1215"/>
      <c r="F24" s="1216"/>
      <c r="G24" s="1217"/>
      <c r="H24" s="1218"/>
      <c r="I24" s="1218"/>
      <c r="J24" s="1218"/>
      <c r="K24" s="1219"/>
      <c r="L24" s="1220"/>
      <c r="M24" s="1221"/>
      <c r="N24" s="1221"/>
      <c r="O24" s="1222"/>
      <c r="P24" s="222"/>
      <c r="Q24" s="223"/>
      <c r="R24" s="223"/>
      <c r="S24" s="223"/>
      <c r="T24" s="223"/>
      <c r="U24" s="223"/>
      <c r="V24" s="224"/>
      <c r="W24" s="222"/>
      <c r="X24" s="223"/>
      <c r="Y24" s="223"/>
      <c r="Z24" s="223"/>
      <c r="AA24" s="223"/>
      <c r="AB24" s="223"/>
      <c r="AC24" s="224"/>
      <c r="AD24" s="222"/>
      <c r="AE24" s="223"/>
      <c r="AF24" s="223"/>
      <c r="AG24" s="223"/>
      <c r="AH24" s="223"/>
      <c r="AI24" s="223"/>
      <c r="AJ24" s="224"/>
      <c r="AK24" s="222"/>
      <c r="AL24" s="223"/>
      <c r="AM24" s="223"/>
      <c r="AN24" s="223"/>
      <c r="AO24" s="223"/>
      <c r="AP24" s="223"/>
      <c r="AQ24" s="224"/>
      <c r="AR24" s="222"/>
      <c r="AS24" s="223"/>
      <c r="AT24" s="224"/>
      <c r="AU24" s="1223">
        <f t="shared" si="3"/>
        <v>0</v>
      </c>
      <c r="AV24" s="1224"/>
      <c r="AW24" s="1225">
        <f t="shared" si="1"/>
        <v>0</v>
      </c>
      <c r="AX24" s="1226"/>
      <c r="AY24" s="1193"/>
      <c r="AZ24" s="1194"/>
      <c r="BA24" s="1194"/>
      <c r="BB24" s="1194"/>
      <c r="BC24" s="1194"/>
      <c r="BD24" s="1195"/>
    </row>
    <row r="25" spans="1:56" ht="39.950000000000003" customHeight="1" x14ac:dyDescent="0.15">
      <c r="A25" s="203"/>
      <c r="B25" s="221">
        <f t="shared" si="2"/>
        <v>13</v>
      </c>
      <c r="C25" s="1213"/>
      <c r="D25" s="1214"/>
      <c r="E25" s="1215"/>
      <c r="F25" s="1216"/>
      <c r="G25" s="1217"/>
      <c r="H25" s="1218"/>
      <c r="I25" s="1218"/>
      <c r="J25" s="1218"/>
      <c r="K25" s="1219"/>
      <c r="L25" s="1220"/>
      <c r="M25" s="1221"/>
      <c r="N25" s="1221"/>
      <c r="O25" s="1222"/>
      <c r="P25" s="222"/>
      <c r="Q25" s="223"/>
      <c r="R25" s="223"/>
      <c r="S25" s="223"/>
      <c r="T25" s="223"/>
      <c r="U25" s="223"/>
      <c r="V25" s="224"/>
      <c r="W25" s="222"/>
      <c r="X25" s="223"/>
      <c r="Y25" s="223"/>
      <c r="Z25" s="223"/>
      <c r="AA25" s="223"/>
      <c r="AB25" s="223"/>
      <c r="AC25" s="224"/>
      <c r="AD25" s="222"/>
      <c r="AE25" s="223"/>
      <c r="AF25" s="223"/>
      <c r="AG25" s="223"/>
      <c r="AH25" s="223"/>
      <c r="AI25" s="223"/>
      <c r="AJ25" s="224"/>
      <c r="AK25" s="222"/>
      <c r="AL25" s="223"/>
      <c r="AM25" s="223"/>
      <c r="AN25" s="223"/>
      <c r="AO25" s="223"/>
      <c r="AP25" s="223"/>
      <c r="AQ25" s="224"/>
      <c r="AR25" s="222"/>
      <c r="AS25" s="223"/>
      <c r="AT25" s="224"/>
      <c r="AU25" s="1223">
        <f t="shared" si="3"/>
        <v>0</v>
      </c>
      <c r="AV25" s="1224"/>
      <c r="AW25" s="1225">
        <f t="shared" si="1"/>
        <v>0</v>
      </c>
      <c r="AX25" s="1226"/>
      <c r="AY25" s="1193"/>
      <c r="AZ25" s="1194"/>
      <c r="BA25" s="1194"/>
      <c r="BB25" s="1194"/>
      <c r="BC25" s="1194"/>
      <c r="BD25" s="1195"/>
    </row>
    <row r="26" spans="1:56" ht="39.950000000000003" customHeight="1" x14ac:dyDescent="0.15">
      <c r="A26" s="203"/>
      <c r="B26" s="221">
        <f t="shared" si="2"/>
        <v>14</v>
      </c>
      <c r="C26" s="1213"/>
      <c r="D26" s="1214"/>
      <c r="E26" s="1215"/>
      <c r="F26" s="1216"/>
      <c r="G26" s="1217"/>
      <c r="H26" s="1218"/>
      <c r="I26" s="1218"/>
      <c r="J26" s="1218"/>
      <c r="K26" s="1219"/>
      <c r="L26" s="1220"/>
      <c r="M26" s="1221"/>
      <c r="N26" s="1221"/>
      <c r="O26" s="1222"/>
      <c r="P26" s="222"/>
      <c r="Q26" s="223"/>
      <c r="R26" s="223"/>
      <c r="S26" s="223"/>
      <c r="T26" s="223"/>
      <c r="U26" s="223"/>
      <c r="V26" s="224"/>
      <c r="W26" s="222"/>
      <c r="X26" s="223"/>
      <c r="Y26" s="223"/>
      <c r="Z26" s="223"/>
      <c r="AA26" s="223"/>
      <c r="AB26" s="223"/>
      <c r="AC26" s="224"/>
      <c r="AD26" s="222"/>
      <c r="AE26" s="223"/>
      <c r="AF26" s="223"/>
      <c r="AG26" s="223"/>
      <c r="AH26" s="223"/>
      <c r="AI26" s="223"/>
      <c r="AJ26" s="224"/>
      <c r="AK26" s="222"/>
      <c r="AL26" s="223"/>
      <c r="AM26" s="223"/>
      <c r="AN26" s="223"/>
      <c r="AO26" s="223"/>
      <c r="AP26" s="223"/>
      <c r="AQ26" s="224"/>
      <c r="AR26" s="222"/>
      <c r="AS26" s="223"/>
      <c r="AT26" s="224"/>
      <c r="AU26" s="1223">
        <f t="shared" si="3"/>
        <v>0</v>
      </c>
      <c r="AV26" s="1224"/>
      <c r="AW26" s="1225">
        <f t="shared" si="1"/>
        <v>0</v>
      </c>
      <c r="AX26" s="1226"/>
      <c r="AY26" s="1193"/>
      <c r="AZ26" s="1194"/>
      <c r="BA26" s="1194"/>
      <c r="BB26" s="1194"/>
      <c r="BC26" s="1194"/>
      <c r="BD26" s="1195"/>
    </row>
    <row r="27" spans="1:56" ht="39.950000000000003" customHeight="1" x14ac:dyDescent="0.15">
      <c r="A27" s="203"/>
      <c r="B27" s="221">
        <f t="shared" si="2"/>
        <v>15</v>
      </c>
      <c r="C27" s="1213"/>
      <c r="D27" s="1214"/>
      <c r="E27" s="1215"/>
      <c r="F27" s="1216"/>
      <c r="G27" s="1217"/>
      <c r="H27" s="1218"/>
      <c r="I27" s="1218"/>
      <c r="J27" s="1218"/>
      <c r="K27" s="1219"/>
      <c r="L27" s="1220"/>
      <c r="M27" s="1221"/>
      <c r="N27" s="1221"/>
      <c r="O27" s="1222"/>
      <c r="P27" s="222"/>
      <c r="Q27" s="223"/>
      <c r="R27" s="223"/>
      <c r="S27" s="223"/>
      <c r="T27" s="223"/>
      <c r="U27" s="223"/>
      <c r="V27" s="224"/>
      <c r="W27" s="222"/>
      <c r="X27" s="223"/>
      <c r="Y27" s="223"/>
      <c r="Z27" s="223"/>
      <c r="AA27" s="223"/>
      <c r="AB27" s="223"/>
      <c r="AC27" s="224"/>
      <c r="AD27" s="222"/>
      <c r="AE27" s="223"/>
      <c r="AF27" s="223"/>
      <c r="AG27" s="223"/>
      <c r="AH27" s="223"/>
      <c r="AI27" s="223"/>
      <c r="AJ27" s="224"/>
      <c r="AK27" s="222"/>
      <c r="AL27" s="223"/>
      <c r="AM27" s="223"/>
      <c r="AN27" s="223"/>
      <c r="AO27" s="223"/>
      <c r="AP27" s="223"/>
      <c r="AQ27" s="224"/>
      <c r="AR27" s="222"/>
      <c r="AS27" s="223"/>
      <c r="AT27" s="224"/>
      <c r="AU27" s="1223">
        <f t="shared" si="3"/>
        <v>0</v>
      </c>
      <c r="AV27" s="1224"/>
      <c r="AW27" s="1225">
        <f t="shared" si="1"/>
        <v>0</v>
      </c>
      <c r="AX27" s="1226"/>
      <c r="AY27" s="1193"/>
      <c r="AZ27" s="1194"/>
      <c r="BA27" s="1194"/>
      <c r="BB27" s="1194"/>
      <c r="BC27" s="1194"/>
      <c r="BD27" s="1195"/>
    </row>
    <row r="28" spans="1:56" ht="39.950000000000003" customHeight="1" x14ac:dyDescent="0.15">
      <c r="A28" s="203"/>
      <c r="B28" s="221">
        <f t="shared" si="2"/>
        <v>16</v>
      </c>
      <c r="C28" s="1213"/>
      <c r="D28" s="1214"/>
      <c r="E28" s="1215"/>
      <c r="F28" s="1216"/>
      <c r="G28" s="1217"/>
      <c r="H28" s="1218"/>
      <c r="I28" s="1218"/>
      <c r="J28" s="1218"/>
      <c r="K28" s="1219"/>
      <c r="L28" s="1220"/>
      <c r="M28" s="1221"/>
      <c r="N28" s="1221"/>
      <c r="O28" s="1222"/>
      <c r="P28" s="222"/>
      <c r="Q28" s="223"/>
      <c r="R28" s="223"/>
      <c r="S28" s="223"/>
      <c r="T28" s="223"/>
      <c r="U28" s="223"/>
      <c r="V28" s="224"/>
      <c r="W28" s="222"/>
      <c r="X28" s="223"/>
      <c r="Y28" s="223"/>
      <c r="Z28" s="223"/>
      <c r="AA28" s="223"/>
      <c r="AB28" s="223"/>
      <c r="AC28" s="224"/>
      <c r="AD28" s="222"/>
      <c r="AE28" s="223"/>
      <c r="AF28" s="223"/>
      <c r="AG28" s="223"/>
      <c r="AH28" s="223"/>
      <c r="AI28" s="223"/>
      <c r="AJ28" s="224"/>
      <c r="AK28" s="222"/>
      <c r="AL28" s="223"/>
      <c r="AM28" s="223"/>
      <c r="AN28" s="223"/>
      <c r="AO28" s="223"/>
      <c r="AP28" s="223"/>
      <c r="AQ28" s="224"/>
      <c r="AR28" s="222"/>
      <c r="AS28" s="223"/>
      <c r="AT28" s="224"/>
      <c r="AU28" s="1223">
        <f t="shared" si="3"/>
        <v>0</v>
      </c>
      <c r="AV28" s="1224"/>
      <c r="AW28" s="1225">
        <f t="shared" si="1"/>
        <v>0</v>
      </c>
      <c r="AX28" s="1226"/>
      <c r="AY28" s="1193"/>
      <c r="AZ28" s="1194"/>
      <c r="BA28" s="1194"/>
      <c r="BB28" s="1194"/>
      <c r="BC28" s="1194"/>
      <c r="BD28" s="1195"/>
    </row>
    <row r="29" spans="1:56" ht="39.950000000000003" customHeight="1" x14ac:dyDescent="0.15">
      <c r="A29" s="203"/>
      <c r="B29" s="221">
        <f t="shared" si="2"/>
        <v>17</v>
      </c>
      <c r="C29" s="1213"/>
      <c r="D29" s="1214"/>
      <c r="E29" s="1215"/>
      <c r="F29" s="1216"/>
      <c r="G29" s="1217"/>
      <c r="H29" s="1218"/>
      <c r="I29" s="1218"/>
      <c r="J29" s="1218"/>
      <c r="K29" s="1219"/>
      <c r="L29" s="1220"/>
      <c r="M29" s="1221"/>
      <c r="N29" s="1221"/>
      <c r="O29" s="1222"/>
      <c r="P29" s="222"/>
      <c r="Q29" s="223"/>
      <c r="R29" s="223"/>
      <c r="S29" s="223"/>
      <c r="T29" s="223"/>
      <c r="U29" s="223"/>
      <c r="V29" s="224"/>
      <c r="W29" s="222"/>
      <c r="X29" s="223"/>
      <c r="Y29" s="223"/>
      <c r="Z29" s="223"/>
      <c r="AA29" s="223"/>
      <c r="AB29" s="223"/>
      <c r="AC29" s="224"/>
      <c r="AD29" s="222"/>
      <c r="AE29" s="223"/>
      <c r="AF29" s="223"/>
      <c r="AG29" s="223"/>
      <c r="AH29" s="223"/>
      <c r="AI29" s="223"/>
      <c r="AJ29" s="224"/>
      <c r="AK29" s="222"/>
      <c r="AL29" s="223"/>
      <c r="AM29" s="223"/>
      <c r="AN29" s="223"/>
      <c r="AO29" s="223"/>
      <c r="AP29" s="223"/>
      <c r="AQ29" s="224"/>
      <c r="AR29" s="222"/>
      <c r="AS29" s="223"/>
      <c r="AT29" s="224"/>
      <c r="AU29" s="1223">
        <f t="shared" si="3"/>
        <v>0</v>
      </c>
      <c r="AV29" s="1224"/>
      <c r="AW29" s="1225">
        <f t="shared" si="1"/>
        <v>0</v>
      </c>
      <c r="AX29" s="1226"/>
      <c r="AY29" s="1193"/>
      <c r="AZ29" s="1194"/>
      <c r="BA29" s="1194"/>
      <c r="BB29" s="1194"/>
      <c r="BC29" s="1194"/>
      <c r="BD29" s="1195"/>
    </row>
    <row r="30" spans="1:56" ht="39.950000000000003" customHeight="1" thickBot="1" x14ac:dyDescent="0.2">
      <c r="A30" s="203"/>
      <c r="B30" s="225">
        <f t="shared" si="2"/>
        <v>18</v>
      </c>
      <c r="C30" s="1196"/>
      <c r="D30" s="1197"/>
      <c r="E30" s="1198"/>
      <c r="F30" s="1199"/>
      <c r="G30" s="1200"/>
      <c r="H30" s="1201"/>
      <c r="I30" s="1201"/>
      <c r="J30" s="1201"/>
      <c r="K30" s="1202"/>
      <c r="L30" s="1203"/>
      <c r="M30" s="1204"/>
      <c r="N30" s="1204"/>
      <c r="O30" s="1205"/>
      <c r="P30" s="226"/>
      <c r="Q30" s="227"/>
      <c r="R30" s="227"/>
      <c r="S30" s="227"/>
      <c r="T30" s="227"/>
      <c r="U30" s="227"/>
      <c r="V30" s="228"/>
      <c r="W30" s="226"/>
      <c r="X30" s="227"/>
      <c r="Y30" s="227"/>
      <c r="Z30" s="227"/>
      <c r="AA30" s="227"/>
      <c r="AB30" s="227"/>
      <c r="AC30" s="228"/>
      <c r="AD30" s="226"/>
      <c r="AE30" s="227"/>
      <c r="AF30" s="227"/>
      <c r="AG30" s="227"/>
      <c r="AH30" s="227"/>
      <c r="AI30" s="227"/>
      <c r="AJ30" s="228"/>
      <c r="AK30" s="226"/>
      <c r="AL30" s="227"/>
      <c r="AM30" s="227"/>
      <c r="AN30" s="227"/>
      <c r="AO30" s="227"/>
      <c r="AP30" s="227"/>
      <c r="AQ30" s="228"/>
      <c r="AR30" s="226"/>
      <c r="AS30" s="227"/>
      <c r="AT30" s="228"/>
      <c r="AU30" s="1206">
        <f t="shared" si="3"/>
        <v>0</v>
      </c>
      <c r="AV30" s="1207"/>
      <c r="AW30" s="1208">
        <f t="shared" si="1"/>
        <v>0</v>
      </c>
      <c r="AX30" s="1209"/>
      <c r="AY30" s="1210"/>
      <c r="AZ30" s="1211"/>
      <c r="BA30" s="1211"/>
      <c r="BB30" s="1211"/>
      <c r="BC30" s="1211"/>
      <c r="BD30" s="1212"/>
    </row>
    <row r="31" spans="1:56" ht="20.25" customHeight="1" x14ac:dyDescent="0.15">
      <c r="A31" s="203"/>
      <c r="B31" s="203"/>
      <c r="C31" s="229"/>
      <c r="D31" s="230"/>
      <c r="E31" s="231"/>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32"/>
      <c r="AD31" s="205"/>
      <c r="AE31" s="205"/>
      <c r="AF31" s="205"/>
      <c r="AG31" s="205"/>
      <c r="AH31" s="205"/>
      <c r="AI31" s="205"/>
      <c r="AJ31" s="205"/>
      <c r="AK31" s="205"/>
      <c r="AL31" s="205"/>
      <c r="AM31" s="205"/>
      <c r="AN31" s="205"/>
      <c r="AO31" s="205"/>
      <c r="AP31" s="205"/>
      <c r="AQ31" s="205"/>
      <c r="AR31" s="205"/>
      <c r="AS31" s="205"/>
      <c r="AT31" s="205"/>
      <c r="AU31" s="205"/>
      <c r="AV31" s="203"/>
      <c r="AW31" s="203"/>
      <c r="AX31" s="203"/>
      <c r="AY31" s="203"/>
      <c r="AZ31" s="203"/>
      <c r="BA31" s="203"/>
      <c r="BB31" s="203"/>
      <c r="BC31" s="203"/>
      <c r="BD31" s="203"/>
    </row>
    <row r="32" spans="1:56" ht="20.25" customHeight="1" x14ac:dyDescent="0.15">
      <c r="A32" s="203"/>
      <c r="B32" s="203"/>
      <c r="C32" s="199" t="s">
        <v>260</v>
      </c>
      <c r="D32" s="230"/>
      <c r="E32" s="231"/>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32"/>
      <c r="AD32" s="205"/>
      <c r="AE32" s="205"/>
      <c r="AF32" s="205"/>
      <c r="AG32" s="205"/>
      <c r="AH32" s="205"/>
      <c r="AI32" s="205"/>
      <c r="AJ32" s="205"/>
      <c r="AK32" s="205"/>
      <c r="AL32" s="205"/>
      <c r="AM32" s="205"/>
      <c r="AN32" s="205"/>
      <c r="AO32" s="205"/>
      <c r="AP32" s="205"/>
      <c r="AQ32" s="205"/>
      <c r="AR32" s="205"/>
      <c r="AS32" s="205"/>
      <c r="AT32" s="205"/>
      <c r="AU32" s="205"/>
      <c r="AV32" s="203"/>
      <c r="AW32" s="203"/>
      <c r="AX32" s="203"/>
      <c r="AY32" s="203"/>
      <c r="AZ32" s="203"/>
      <c r="BA32" s="203"/>
      <c r="BB32" s="203"/>
      <c r="BC32" s="203"/>
      <c r="BD32" s="203"/>
    </row>
    <row r="33" spans="1:56" ht="20.25" customHeight="1" x14ac:dyDescent="0.15">
      <c r="A33" s="203"/>
      <c r="B33" s="203"/>
      <c r="C33" s="199" t="s">
        <v>261</v>
      </c>
      <c r="D33" s="233"/>
      <c r="E33" s="233"/>
      <c r="F33" s="234"/>
      <c r="G33" s="234"/>
      <c r="H33" s="234"/>
      <c r="I33" s="234"/>
      <c r="J33" s="234"/>
      <c r="K33" s="234"/>
      <c r="L33" s="234"/>
      <c r="M33" s="234"/>
      <c r="N33" s="234"/>
      <c r="O33" s="234"/>
      <c r="P33" s="234"/>
      <c r="Q33" s="234" t="s">
        <v>262</v>
      </c>
      <c r="R33" s="234"/>
      <c r="S33" s="234"/>
      <c r="T33" s="234"/>
      <c r="U33" s="234"/>
      <c r="V33" s="234"/>
      <c r="W33" s="234"/>
      <c r="X33" s="234"/>
      <c r="Y33" s="234"/>
      <c r="Z33" s="234"/>
      <c r="AA33" s="235"/>
      <c r="AB33" s="234"/>
      <c r="AC33" s="234"/>
      <c r="AD33" s="234"/>
      <c r="AE33" s="234"/>
      <c r="AF33" s="234"/>
      <c r="AG33" s="234"/>
      <c r="AH33" s="234"/>
      <c r="AI33" s="234" t="s">
        <v>263</v>
      </c>
      <c r="AJ33" s="234"/>
      <c r="AK33" s="234"/>
      <c r="AL33" s="234"/>
      <c r="AM33" s="234"/>
      <c r="AN33" s="234"/>
      <c r="AO33" s="236"/>
      <c r="AP33" s="236"/>
      <c r="AQ33" s="236"/>
      <c r="AR33" s="236"/>
      <c r="AS33" s="237"/>
      <c r="AT33" s="236"/>
      <c r="AU33" s="236"/>
      <c r="AV33" s="236"/>
      <c r="AW33" s="236"/>
      <c r="AX33" s="203"/>
      <c r="AY33" s="203"/>
      <c r="AZ33" s="203"/>
      <c r="BA33" s="203"/>
      <c r="BB33" s="203"/>
      <c r="BC33" s="203"/>
      <c r="BD33" s="203"/>
    </row>
    <row r="34" spans="1:56" ht="20.25" customHeight="1" x14ac:dyDescent="0.15">
      <c r="A34" s="203"/>
      <c r="B34" s="203"/>
      <c r="C34" s="199" t="s">
        <v>264</v>
      </c>
      <c r="D34" s="233"/>
      <c r="E34" s="233"/>
      <c r="F34" s="234"/>
      <c r="G34" s="234"/>
      <c r="H34" s="234"/>
      <c r="I34" s="234"/>
      <c r="J34" s="234"/>
      <c r="K34" s="234"/>
      <c r="L34" s="1190" t="s">
        <v>265</v>
      </c>
      <c r="M34" s="1190"/>
      <c r="N34" s="234"/>
      <c r="O34" s="234"/>
      <c r="P34" s="234"/>
      <c r="Q34" s="234"/>
      <c r="R34" s="1171" t="s">
        <v>266</v>
      </c>
      <c r="S34" s="1171"/>
      <c r="T34" s="1171" t="s">
        <v>267</v>
      </c>
      <c r="U34" s="1171"/>
      <c r="V34" s="1171"/>
      <c r="W34" s="1171"/>
      <c r="X34" s="234"/>
      <c r="Y34" s="1191" t="s">
        <v>268</v>
      </c>
      <c r="Z34" s="1191"/>
      <c r="AA34" s="1191"/>
      <c r="AB34" s="1191"/>
      <c r="AC34" s="199"/>
      <c r="AD34" s="199"/>
      <c r="AE34" s="238" t="s">
        <v>269</v>
      </c>
      <c r="AF34" s="238"/>
      <c r="AG34" s="234"/>
      <c r="AH34" s="234"/>
      <c r="AI34" s="1157" t="s">
        <v>270</v>
      </c>
      <c r="AJ34" s="1158"/>
      <c r="AK34" s="1157" t="s">
        <v>271</v>
      </c>
      <c r="AL34" s="1170"/>
      <c r="AM34" s="1170"/>
      <c r="AN34" s="1158"/>
      <c r="AO34" s="236"/>
      <c r="AP34" s="236"/>
      <c r="AQ34" s="236"/>
      <c r="AR34" s="236"/>
      <c r="AS34" s="1143"/>
      <c r="AT34" s="1143"/>
      <c r="AU34" s="236"/>
      <c r="AV34" s="236"/>
      <c r="AW34" s="236"/>
      <c r="AX34" s="203"/>
      <c r="AY34" s="203"/>
      <c r="AZ34" s="203"/>
      <c r="BA34" s="203"/>
      <c r="BB34" s="203"/>
      <c r="BC34" s="203"/>
      <c r="BD34" s="203"/>
    </row>
    <row r="35" spans="1:56" ht="20.25" customHeight="1" x14ac:dyDescent="0.15">
      <c r="A35" s="203"/>
      <c r="B35" s="203"/>
      <c r="C35" s="1176"/>
      <c r="D35" s="1177"/>
      <c r="E35" s="1178"/>
      <c r="F35" s="1188">
        <f>IF(AB2=1,10,IF(AB2=2,11,IF(AB2=3,12,AB2-3)))</f>
        <v>1</v>
      </c>
      <c r="G35" s="1189"/>
      <c r="H35" s="1188">
        <f>IF(AB2=1,11,IF(AB2=2,12,AB2-2))</f>
        <v>2</v>
      </c>
      <c r="I35" s="1189"/>
      <c r="J35" s="1188">
        <f>IF(AB2=1,12,AB2-1)</f>
        <v>3</v>
      </c>
      <c r="K35" s="1189"/>
      <c r="L35" s="1157" t="s">
        <v>272</v>
      </c>
      <c r="M35" s="1158"/>
      <c r="N35" s="234"/>
      <c r="O35" s="234"/>
      <c r="P35" s="234"/>
      <c r="Q35" s="234"/>
      <c r="R35" s="1144"/>
      <c r="S35" s="1144"/>
      <c r="T35" s="1144" t="s">
        <v>273</v>
      </c>
      <c r="U35" s="1144"/>
      <c r="V35" s="1144" t="s">
        <v>274</v>
      </c>
      <c r="W35" s="1144"/>
      <c r="X35" s="234"/>
      <c r="Y35" s="1144" t="s">
        <v>273</v>
      </c>
      <c r="Z35" s="1144"/>
      <c r="AA35" s="1144" t="s">
        <v>274</v>
      </c>
      <c r="AB35" s="1144"/>
      <c r="AC35" s="199"/>
      <c r="AD35" s="199"/>
      <c r="AE35" s="238" t="s">
        <v>275</v>
      </c>
      <c r="AF35" s="238"/>
      <c r="AG35" s="234"/>
      <c r="AH35" s="234"/>
      <c r="AI35" s="1157" t="s">
        <v>276</v>
      </c>
      <c r="AJ35" s="1158"/>
      <c r="AK35" s="1157" t="s">
        <v>277</v>
      </c>
      <c r="AL35" s="1170"/>
      <c r="AM35" s="1170"/>
      <c r="AN35" s="1158"/>
      <c r="AO35" s="239"/>
      <c r="AP35" s="239"/>
      <c r="AQ35" s="236"/>
      <c r="AR35" s="240"/>
      <c r="AS35" s="1192"/>
      <c r="AT35" s="1192"/>
      <c r="AU35" s="236"/>
      <c r="AV35" s="236"/>
      <c r="AW35" s="236"/>
      <c r="AX35" s="203"/>
      <c r="AY35" s="203"/>
      <c r="AZ35" s="203"/>
      <c r="BA35" s="203"/>
      <c r="BB35" s="203"/>
      <c r="BC35" s="203"/>
      <c r="BD35" s="203"/>
    </row>
    <row r="36" spans="1:56" ht="20.25" customHeight="1" x14ac:dyDescent="0.15">
      <c r="A36" s="203"/>
      <c r="B36" s="203"/>
      <c r="C36" s="1176" t="s">
        <v>278</v>
      </c>
      <c r="D36" s="1177"/>
      <c r="E36" s="1178"/>
      <c r="F36" s="1187"/>
      <c r="G36" s="1187"/>
      <c r="H36" s="1187"/>
      <c r="I36" s="1187"/>
      <c r="J36" s="1187"/>
      <c r="K36" s="1187"/>
      <c r="L36" s="1179">
        <f>SUM(F36:K36)</f>
        <v>0</v>
      </c>
      <c r="M36" s="1179"/>
      <c r="N36" s="234"/>
      <c r="O36" s="234"/>
      <c r="P36" s="234"/>
      <c r="Q36" s="234"/>
      <c r="R36" s="1157" t="s">
        <v>276</v>
      </c>
      <c r="S36" s="1158"/>
      <c r="T36" s="1139">
        <f>SUMIFS($AU$13:$AV$30,$C$13:$D$30,"訪問介護員",$E$13:$F$30,"A")+SUMIFS($AU$13:$AV$30,$C$13:$D$30,"サービス提供責任者",$E$13:$F$30,"A")</f>
        <v>0</v>
      </c>
      <c r="U36" s="1140"/>
      <c r="V36" s="1159">
        <f>SUMIFS($AW$13:$AX$30,$C$13:$D$30,"訪問介護員",$E$13:$F$30,"A")+SUMIFS($AW$13:$AX$30,$C$13:$D$30,"サービス提供責任者",$E$13:$F$30,"A")</f>
        <v>0</v>
      </c>
      <c r="W36" s="1160"/>
      <c r="X36" s="234"/>
      <c r="Y36" s="1172">
        <v>0</v>
      </c>
      <c r="Z36" s="1173"/>
      <c r="AA36" s="1180">
        <v>0</v>
      </c>
      <c r="AB36" s="1181"/>
      <c r="AC36" s="199"/>
      <c r="AD36" s="199"/>
      <c r="AE36" s="1172">
        <v>0</v>
      </c>
      <c r="AF36" s="1173"/>
      <c r="AG36" s="234"/>
      <c r="AH36" s="234"/>
      <c r="AI36" s="1157" t="s">
        <v>279</v>
      </c>
      <c r="AJ36" s="1158"/>
      <c r="AK36" s="1157" t="s">
        <v>280</v>
      </c>
      <c r="AL36" s="1170"/>
      <c r="AM36" s="1170"/>
      <c r="AN36" s="1158"/>
      <c r="AO36" s="240"/>
      <c r="AP36" s="236"/>
      <c r="AQ36" s="1182"/>
      <c r="AR36" s="1182"/>
      <c r="AS36" s="1182"/>
      <c r="AT36" s="1182"/>
      <c r="AU36" s="236"/>
      <c r="AV36" s="236"/>
      <c r="AW36" s="236"/>
      <c r="AX36" s="203"/>
      <c r="AY36" s="203"/>
      <c r="AZ36" s="203"/>
      <c r="BA36" s="203"/>
      <c r="BB36" s="203"/>
      <c r="BC36" s="203"/>
      <c r="BD36" s="203"/>
    </row>
    <row r="37" spans="1:56" ht="20.25" customHeight="1" x14ac:dyDescent="0.15">
      <c r="A37" s="203"/>
      <c r="B37" s="203"/>
      <c r="C37" s="1176" t="s">
        <v>281</v>
      </c>
      <c r="D37" s="1177"/>
      <c r="E37" s="1178"/>
      <c r="F37" s="1183"/>
      <c r="G37" s="1184"/>
      <c r="H37" s="1183"/>
      <c r="I37" s="1184"/>
      <c r="J37" s="1183"/>
      <c r="K37" s="1184"/>
      <c r="L37" s="1185">
        <f>SUM(F37:K37)</f>
        <v>0</v>
      </c>
      <c r="M37" s="1186"/>
      <c r="N37" s="234"/>
      <c r="O37" s="234"/>
      <c r="P37" s="234"/>
      <c r="Q37" s="234"/>
      <c r="R37" s="1157" t="s">
        <v>279</v>
      </c>
      <c r="S37" s="1158"/>
      <c r="T37" s="1139">
        <f>SUMIFS($AU$13:$AV$30,$C$13:$D$30,"訪問介護員",$E$13:$F$30,"B")+SUMIFS($AU$13:$AV$30,$C$13:$D$30,"サービス提供責任者",$E$13:$F$30,"B")</f>
        <v>0</v>
      </c>
      <c r="U37" s="1140"/>
      <c r="V37" s="1159">
        <f>SUMIFS($AW$13:$AX$30,$C$13:$D$30,"訪問介護員",$E$13:$F$30,"B")+SUMIFS($AW$13:$AX$30,$C$13:$D$30,"サービス提供責任者",$E$13:$F$30,"B")</f>
        <v>0</v>
      </c>
      <c r="W37" s="1160"/>
      <c r="X37" s="234"/>
      <c r="Y37" s="1172">
        <v>0</v>
      </c>
      <c r="Z37" s="1173"/>
      <c r="AA37" s="1180">
        <v>0</v>
      </c>
      <c r="AB37" s="1181"/>
      <c r="AC37" s="199"/>
      <c r="AD37" s="199"/>
      <c r="AE37" s="1172">
        <v>0</v>
      </c>
      <c r="AF37" s="1173"/>
      <c r="AG37" s="234"/>
      <c r="AH37" s="234"/>
      <c r="AI37" s="1157" t="s">
        <v>282</v>
      </c>
      <c r="AJ37" s="1158"/>
      <c r="AK37" s="1157" t="s">
        <v>283</v>
      </c>
      <c r="AL37" s="1170"/>
      <c r="AM37" s="1170"/>
      <c r="AN37" s="1158"/>
      <c r="AO37" s="240"/>
      <c r="AP37" s="236"/>
      <c r="AQ37" s="1142"/>
      <c r="AR37" s="1142"/>
      <c r="AS37" s="1142"/>
      <c r="AT37" s="1142"/>
      <c r="AU37" s="236"/>
      <c r="AV37" s="236"/>
      <c r="AW37" s="236"/>
      <c r="AX37" s="203"/>
      <c r="AY37" s="203"/>
      <c r="AZ37" s="203"/>
      <c r="BA37" s="203"/>
      <c r="BB37" s="203"/>
      <c r="BC37" s="203"/>
      <c r="BD37" s="203"/>
    </row>
    <row r="38" spans="1:56" ht="20.25" customHeight="1" x14ac:dyDescent="0.15">
      <c r="A38" s="203"/>
      <c r="B38" s="203"/>
      <c r="C38" s="1176" t="s">
        <v>272</v>
      </c>
      <c r="D38" s="1177"/>
      <c r="E38" s="1178"/>
      <c r="F38" s="1179">
        <f>SUM(F36:G37)</f>
        <v>0</v>
      </c>
      <c r="G38" s="1179"/>
      <c r="H38" s="1179">
        <f>SUM(H36:I37)</f>
        <v>0</v>
      </c>
      <c r="I38" s="1179"/>
      <c r="J38" s="1179">
        <f>SUM(J36:K37)</f>
        <v>0</v>
      </c>
      <c r="K38" s="1179"/>
      <c r="L38" s="1179">
        <f>SUM(L36:M37)</f>
        <v>0</v>
      </c>
      <c r="M38" s="1179"/>
      <c r="N38" s="234"/>
      <c r="O38" s="234"/>
      <c r="P38" s="234"/>
      <c r="Q38" s="234"/>
      <c r="R38" s="1157" t="s">
        <v>282</v>
      </c>
      <c r="S38" s="1158"/>
      <c r="T38" s="1139">
        <f>SUMIFS($AU$13:$AV$30,$C$13:$D$30,"訪問介護員",$E$13:$F$30,"C")+SUMIFS($AU$13:$AV$30,$C$13:$D$30,"サービス提供責任者",$E$13:$F$30,"C")</f>
        <v>0</v>
      </c>
      <c r="U38" s="1140"/>
      <c r="V38" s="1159">
        <f>SUMIFS($AW$13:$AX$30,$C$13:$D$30,"訪問介護員",$E$13:$F$30,"C")+SUMIFS($AW$13:$AX$30,$C$13:$D$30,"サービス提供責任者",$E$13:$F$30,"C")</f>
        <v>0</v>
      </c>
      <c r="W38" s="1160"/>
      <c r="X38" s="234"/>
      <c r="Y38" s="1172">
        <v>0</v>
      </c>
      <c r="Z38" s="1173"/>
      <c r="AA38" s="1174">
        <v>0</v>
      </c>
      <c r="AB38" s="1175"/>
      <c r="AC38" s="199"/>
      <c r="AD38" s="199"/>
      <c r="AE38" s="1139" t="s">
        <v>284</v>
      </c>
      <c r="AF38" s="1140"/>
      <c r="AG38" s="234"/>
      <c r="AH38" s="234"/>
      <c r="AI38" s="1157" t="s">
        <v>285</v>
      </c>
      <c r="AJ38" s="1158"/>
      <c r="AK38" s="1157" t="s">
        <v>286</v>
      </c>
      <c r="AL38" s="1170"/>
      <c r="AM38" s="1170"/>
      <c r="AN38" s="1158"/>
      <c r="AO38" s="241"/>
      <c r="AP38" s="236"/>
      <c r="AQ38" s="1154"/>
      <c r="AR38" s="1154"/>
      <c r="AS38" s="1151"/>
      <c r="AT38" s="1151"/>
      <c r="AU38" s="236"/>
      <c r="AV38" s="236"/>
      <c r="AW38" s="236"/>
      <c r="AX38" s="203"/>
      <c r="AY38" s="203"/>
      <c r="AZ38" s="203"/>
      <c r="BA38" s="203"/>
      <c r="BB38" s="203"/>
      <c r="BC38" s="203"/>
      <c r="BD38" s="203"/>
    </row>
    <row r="39" spans="1:56" ht="20.25" customHeight="1" x14ac:dyDescent="0.15">
      <c r="A39" s="203"/>
      <c r="B39" s="203"/>
      <c r="L39" s="238" t="s">
        <v>287</v>
      </c>
      <c r="M39" s="238"/>
      <c r="N39" s="1171"/>
      <c r="O39" s="1171"/>
      <c r="P39" s="234"/>
      <c r="Q39" s="234"/>
      <c r="R39" s="1157" t="s">
        <v>285</v>
      </c>
      <c r="S39" s="1158"/>
      <c r="T39" s="1139">
        <f>SUMIFS($AU$13:$AV$30,$C$13:$D$30,"訪問介護員",$E$13:$F$30,"D")+SUMIFS($AU$13:$AV$30,$C$13:$D$30,"サービス提供責任者",$E$13:$F$30,"D")</f>
        <v>0</v>
      </c>
      <c r="U39" s="1140"/>
      <c r="V39" s="1159">
        <f>SUMIFS($AW$13:$AX$30,$C$13:$D$30,"訪問介護員",$E$13:$F$30,"D")+SUMIFS($AW$13:$AX$30,$C$13:$D$30,"サービス提供責任者",$E$13:$F$30,"D")</f>
        <v>0</v>
      </c>
      <c r="W39" s="1160"/>
      <c r="X39" s="234"/>
      <c r="Y39" s="1172">
        <v>0</v>
      </c>
      <c r="Z39" s="1173"/>
      <c r="AA39" s="1174">
        <v>0</v>
      </c>
      <c r="AB39" s="1175"/>
      <c r="AC39" s="199"/>
      <c r="AD39" s="199"/>
      <c r="AE39" s="1139" t="s">
        <v>284</v>
      </c>
      <c r="AF39" s="1140"/>
      <c r="AG39" s="234"/>
      <c r="AH39" s="234"/>
      <c r="AI39" s="234"/>
      <c r="AJ39" s="1142"/>
      <c r="AK39" s="1142"/>
      <c r="AL39" s="1154"/>
      <c r="AM39" s="1154"/>
      <c r="AN39" s="1151"/>
      <c r="AO39" s="1151"/>
      <c r="AP39" s="236"/>
      <c r="AQ39" s="1154"/>
      <c r="AR39" s="1154"/>
      <c r="AS39" s="1151"/>
      <c r="AT39" s="1151"/>
      <c r="AU39" s="236"/>
      <c r="AV39" s="236"/>
      <c r="AW39" s="236"/>
      <c r="AX39" s="205"/>
      <c r="AY39" s="205"/>
      <c r="AZ39" s="203"/>
      <c r="BA39" s="203"/>
      <c r="BB39" s="203"/>
      <c r="BC39" s="203"/>
      <c r="BD39" s="203"/>
    </row>
    <row r="40" spans="1:56" ht="20.25" customHeight="1" x14ac:dyDescent="0.15">
      <c r="A40" s="203"/>
      <c r="B40" s="203"/>
      <c r="C40" s="199"/>
      <c r="D40" s="199"/>
      <c r="E40" s="199"/>
      <c r="F40" s="199"/>
      <c r="G40" s="199"/>
      <c r="H40" s="199"/>
      <c r="I40" s="199"/>
      <c r="J40" s="199"/>
      <c r="K40" s="199"/>
      <c r="L40" s="1156">
        <f>L38/3</f>
        <v>0</v>
      </c>
      <c r="M40" s="1156"/>
      <c r="N40" s="199"/>
      <c r="O40" s="199"/>
      <c r="P40" s="234"/>
      <c r="Q40" s="234"/>
      <c r="R40" s="1157" t="s">
        <v>272</v>
      </c>
      <c r="S40" s="1158"/>
      <c r="T40" s="1139">
        <f>SUM(T36:U39)</f>
        <v>0</v>
      </c>
      <c r="U40" s="1140"/>
      <c r="V40" s="1159">
        <f>SUM(V36:W39)</f>
        <v>0</v>
      </c>
      <c r="W40" s="1160"/>
      <c r="X40" s="234"/>
      <c r="Y40" s="1139">
        <f>SUM(Y36:Z39)</f>
        <v>0</v>
      </c>
      <c r="Z40" s="1140"/>
      <c r="AA40" s="1137">
        <f>SUM(AA36:AB39)</f>
        <v>0</v>
      </c>
      <c r="AB40" s="1138"/>
      <c r="AC40" s="199"/>
      <c r="AD40" s="199"/>
      <c r="AE40" s="1139">
        <f>SUM(AE36:AF37)</f>
        <v>0</v>
      </c>
      <c r="AF40" s="1140"/>
      <c r="AG40" s="234"/>
      <c r="AH40" s="234"/>
      <c r="AI40" s="234"/>
      <c r="AJ40" s="1142"/>
      <c r="AK40" s="1142"/>
      <c r="AL40" s="1154"/>
      <c r="AM40" s="1154"/>
      <c r="AN40" s="1155"/>
      <c r="AO40" s="1155"/>
      <c r="AP40" s="236"/>
      <c r="AQ40" s="1154"/>
      <c r="AR40" s="1154"/>
      <c r="AS40" s="1151"/>
      <c r="AT40" s="1151"/>
      <c r="AU40" s="236"/>
      <c r="AV40" s="236"/>
      <c r="AW40" s="236"/>
      <c r="AX40" s="205"/>
      <c r="AY40" s="205"/>
      <c r="AZ40" s="203"/>
      <c r="BA40" s="203"/>
      <c r="BB40" s="203"/>
      <c r="BC40" s="203"/>
      <c r="BD40" s="203"/>
    </row>
    <row r="41" spans="1:56" ht="20.25" customHeight="1" x14ac:dyDescent="0.15">
      <c r="A41" s="203"/>
      <c r="B41" s="203"/>
      <c r="C41" s="199"/>
      <c r="D41" s="199"/>
      <c r="E41" s="199"/>
      <c r="F41" s="199"/>
      <c r="G41" s="199"/>
      <c r="H41" s="199"/>
      <c r="I41" s="199"/>
      <c r="J41" s="199"/>
      <c r="K41" s="199"/>
      <c r="N41" s="199"/>
      <c r="O41" s="199"/>
      <c r="P41" s="234"/>
      <c r="Q41" s="234"/>
      <c r="R41" s="234"/>
      <c r="S41" s="234"/>
      <c r="T41" s="234"/>
      <c r="U41" s="234"/>
      <c r="V41" s="234"/>
      <c r="W41" s="234"/>
      <c r="X41" s="234"/>
      <c r="Y41" s="234"/>
      <c r="Z41" s="234"/>
      <c r="AA41" s="235"/>
      <c r="AB41" s="234"/>
      <c r="AC41" s="234"/>
      <c r="AD41" s="234"/>
      <c r="AE41" s="234"/>
      <c r="AF41" s="234"/>
      <c r="AG41" s="234"/>
      <c r="AH41" s="234"/>
      <c r="AI41" s="234"/>
      <c r="AJ41" s="236"/>
      <c r="AK41" s="236"/>
      <c r="AL41" s="236"/>
      <c r="AM41" s="236"/>
      <c r="AN41" s="236"/>
      <c r="AO41" s="236"/>
      <c r="AP41" s="236"/>
      <c r="AQ41" s="236"/>
      <c r="AR41" s="236"/>
      <c r="AS41" s="237"/>
      <c r="AT41" s="236"/>
      <c r="AU41" s="236"/>
      <c r="AV41" s="236"/>
      <c r="AW41" s="236"/>
      <c r="AX41" s="205"/>
      <c r="AY41" s="205"/>
      <c r="AZ41" s="203"/>
      <c r="BA41" s="203"/>
      <c r="BB41" s="203"/>
      <c r="BC41" s="203"/>
      <c r="BD41" s="203"/>
    </row>
    <row r="42" spans="1:56" ht="20.25" customHeight="1" x14ac:dyDescent="0.15">
      <c r="A42" s="203"/>
      <c r="B42" s="203"/>
      <c r="C42" s="199"/>
      <c r="D42" s="199"/>
      <c r="E42" s="199"/>
      <c r="F42" s="199"/>
      <c r="G42" s="199"/>
      <c r="H42" s="199"/>
      <c r="I42" s="199"/>
      <c r="J42" s="199"/>
      <c r="K42" s="199"/>
      <c r="L42" s="199"/>
      <c r="M42" s="199"/>
      <c r="N42" s="199"/>
      <c r="O42" s="199"/>
      <c r="P42" s="234"/>
      <c r="Q42" s="234"/>
      <c r="R42" s="235" t="s">
        <v>288</v>
      </c>
      <c r="S42" s="234"/>
      <c r="T42" s="234"/>
      <c r="U42" s="234"/>
      <c r="V42" s="234"/>
      <c r="W42" s="234"/>
      <c r="X42" s="242" t="s">
        <v>289</v>
      </c>
      <c r="Y42" s="1152" t="s">
        <v>290</v>
      </c>
      <c r="Z42" s="1153"/>
      <c r="AA42" s="243"/>
      <c r="AB42" s="242"/>
      <c r="AC42" s="234"/>
      <c r="AD42" s="234"/>
      <c r="AE42" s="234"/>
      <c r="AF42" s="234"/>
      <c r="AG42" s="234"/>
      <c r="AH42" s="234"/>
      <c r="AI42" s="234"/>
      <c r="AJ42" s="237"/>
      <c r="AK42" s="236"/>
      <c r="AL42" s="236"/>
      <c r="AM42" s="236"/>
      <c r="AN42" s="236"/>
      <c r="AO42" s="236"/>
      <c r="AP42" s="236"/>
      <c r="AQ42" s="236"/>
      <c r="AR42" s="236"/>
      <c r="AS42" s="244"/>
      <c r="AT42" s="244"/>
      <c r="AU42" s="236"/>
      <c r="AV42" s="236"/>
      <c r="AW42" s="236"/>
      <c r="AX42" s="205"/>
      <c r="AY42" s="205"/>
      <c r="AZ42" s="203"/>
      <c r="BA42" s="203"/>
      <c r="BB42" s="203"/>
      <c r="BC42" s="203"/>
      <c r="BD42" s="203"/>
    </row>
    <row r="43" spans="1:56" ht="20.25" customHeight="1" x14ac:dyDescent="0.2">
      <c r="A43" s="203"/>
      <c r="B43" s="203"/>
      <c r="C43" s="180"/>
      <c r="D43" s="233"/>
      <c r="E43" s="233"/>
      <c r="F43" s="234"/>
      <c r="G43" s="234"/>
      <c r="H43" s="234"/>
      <c r="I43" s="234"/>
      <c r="J43" s="234"/>
      <c r="K43" s="234"/>
      <c r="L43" s="245" t="s">
        <v>291</v>
      </c>
      <c r="M43" s="235"/>
      <c r="N43" s="235"/>
      <c r="O43" s="246"/>
      <c r="P43" s="234"/>
      <c r="Q43" s="234"/>
      <c r="R43" s="234" t="s">
        <v>292</v>
      </c>
      <c r="S43" s="234"/>
      <c r="T43" s="234"/>
      <c r="U43" s="234"/>
      <c r="V43" s="234"/>
      <c r="W43" s="234" t="s">
        <v>293</v>
      </c>
      <c r="X43" s="234"/>
      <c r="Y43" s="234"/>
      <c r="Z43" s="234"/>
      <c r="AA43" s="235"/>
      <c r="AB43" s="234"/>
      <c r="AC43" s="234"/>
      <c r="AD43" s="234"/>
      <c r="AE43" s="234"/>
      <c r="AF43" s="234"/>
      <c r="AG43" s="234"/>
      <c r="AH43" s="234"/>
      <c r="AI43" s="234"/>
      <c r="AJ43" s="236"/>
      <c r="AK43" s="236"/>
      <c r="AL43" s="236"/>
      <c r="AM43" s="236"/>
      <c r="AN43" s="236"/>
      <c r="AO43" s="236"/>
      <c r="AP43" s="236"/>
      <c r="AQ43" s="236"/>
      <c r="AR43" s="236"/>
      <c r="AS43" s="237"/>
      <c r="AT43" s="236"/>
      <c r="AU43" s="236"/>
      <c r="AV43" s="236"/>
      <c r="AW43" s="236"/>
      <c r="AX43" s="205"/>
      <c r="AY43" s="205"/>
      <c r="AZ43" s="203"/>
      <c r="BA43" s="203"/>
      <c r="BB43" s="203"/>
      <c r="BC43" s="203"/>
      <c r="BD43" s="203"/>
    </row>
    <row r="44" spans="1:56" ht="20.25" customHeight="1" x14ac:dyDescent="0.15">
      <c r="A44" s="203"/>
      <c r="B44" s="203"/>
      <c r="C44" s="247" t="s">
        <v>294</v>
      </c>
      <c r="D44" s="247"/>
      <c r="E44" s="234"/>
      <c r="F44" s="247" t="s">
        <v>295</v>
      </c>
      <c r="G44" s="247"/>
      <c r="H44" s="234"/>
      <c r="I44" s="248"/>
      <c r="J44" s="248"/>
      <c r="K44" s="234"/>
      <c r="L44" s="238" t="s">
        <v>296</v>
      </c>
      <c r="M44" s="238"/>
      <c r="N44" s="238"/>
      <c r="O44" s="234"/>
      <c r="P44" s="234"/>
      <c r="Q44" s="234"/>
      <c r="R44" s="234" t="str">
        <f>IF($Y$42="週","対象時間数（週平均）","対象時間数（当月合計）")</f>
        <v>対象時間数（週平均）</v>
      </c>
      <c r="S44" s="234"/>
      <c r="T44" s="234"/>
      <c r="U44" s="234"/>
      <c r="V44" s="234"/>
      <c r="W44" s="234" t="str">
        <f>IF($Y$42="週","週に勤務すべき時間数","当月に勤務すべき時間数")</f>
        <v>週に勤務すべき時間数</v>
      </c>
      <c r="X44" s="234"/>
      <c r="Y44" s="234"/>
      <c r="Z44" s="234"/>
      <c r="AA44" s="235"/>
      <c r="AB44" s="1144" t="s">
        <v>297</v>
      </c>
      <c r="AC44" s="1144"/>
      <c r="AD44" s="1144"/>
      <c r="AE44" s="1144"/>
      <c r="AF44" s="234"/>
      <c r="AG44" s="234"/>
      <c r="AH44" s="234"/>
      <c r="AI44" s="234"/>
      <c r="AJ44" s="236"/>
      <c r="AK44" s="236"/>
      <c r="AL44" s="236"/>
      <c r="AM44" s="236"/>
      <c r="AN44" s="236"/>
      <c r="AO44" s="236"/>
      <c r="AP44" s="236"/>
      <c r="AQ44" s="236"/>
      <c r="AR44" s="236"/>
      <c r="AS44" s="237"/>
      <c r="AT44" s="236"/>
      <c r="AU44" s="236"/>
      <c r="AV44" s="236"/>
      <c r="AW44" s="236"/>
      <c r="AX44" s="205"/>
      <c r="AY44" s="205"/>
      <c r="AZ44" s="203"/>
      <c r="BA44" s="203"/>
      <c r="BB44" s="203"/>
      <c r="BC44" s="203"/>
      <c r="BD44" s="203"/>
    </row>
    <row r="45" spans="1:56" ht="20.25" customHeight="1" x14ac:dyDescent="0.15">
      <c r="A45" s="203"/>
      <c r="B45" s="203"/>
      <c r="C45" s="1161">
        <f>L40</f>
        <v>0</v>
      </c>
      <c r="D45" s="1162"/>
      <c r="E45" s="238" t="s">
        <v>298</v>
      </c>
      <c r="F45" s="1163">
        <v>40</v>
      </c>
      <c r="G45" s="1164"/>
      <c r="H45" s="238" t="s">
        <v>299</v>
      </c>
      <c r="I45" s="1165">
        <f>C45/F45</f>
        <v>0</v>
      </c>
      <c r="J45" s="1166"/>
      <c r="K45" s="238" t="s">
        <v>300</v>
      </c>
      <c r="L45" s="1167">
        <f>IF(C45&lt;40,1,ROUNDUP(I45,1))</f>
        <v>1</v>
      </c>
      <c r="M45" s="1168"/>
      <c r="N45" s="1169"/>
      <c r="O45" s="234"/>
      <c r="P45" s="234"/>
      <c r="Q45" s="234"/>
      <c r="R45" s="1145">
        <f>IF($Y$42="週",AA40,Y40)</f>
        <v>0</v>
      </c>
      <c r="S45" s="1146"/>
      <c r="T45" s="1146"/>
      <c r="U45" s="1147"/>
      <c r="V45" s="238" t="s">
        <v>298</v>
      </c>
      <c r="W45" s="1157">
        <f>IF($Y$42="週",$AV$5,$AZ$5)</f>
        <v>40</v>
      </c>
      <c r="X45" s="1170"/>
      <c r="Y45" s="1170"/>
      <c r="Z45" s="1158"/>
      <c r="AA45" s="238" t="s">
        <v>299</v>
      </c>
      <c r="AB45" s="1134">
        <f>ROUNDDOWN(R45/W45,1)</f>
        <v>0</v>
      </c>
      <c r="AC45" s="1135"/>
      <c r="AD45" s="1135"/>
      <c r="AE45" s="1136"/>
      <c r="AF45" s="234"/>
      <c r="AG45" s="234"/>
      <c r="AH45" s="234"/>
      <c r="AI45" s="234"/>
      <c r="AJ45" s="1141"/>
      <c r="AK45" s="1141"/>
      <c r="AL45" s="1141"/>
      <c r="AM45" s="1141"/>
      <c r="AN45" s="240"/>
      <c r="AO45" s="1142"/>
      <c r="AP45" s="1142"/>
      <c r="AQ45" s="1142"/>
      <c r="AR45" s="1142"/>
      <c r="AS45" s="240"/>
      <c r="AT45" s="1143"/>
      <c r="AU45" s="1143"/>
      <c r="AV45" s="1143"/>
      <c r="AW45" s="1143"/>
      <c r="AX45" s="205"/>
      <c r="AY45" s="205"/>
      <c r="AZ45" s="203"/>
      <c r="BA45" s="203"/>
      <c r="BB45" s="203"/>
      <c r="BC45" s="203"/>
      <c r="BD45" s="203"/>
    </row>
    <row r="46" spans="1:56" ht="20.25" customHeight="1" x14ac:dyDescent="0.15">
      <c r="A46" s="203"/>
      <c r="B46" s="203"/>
      <c r="C46" s="199"/>
      <c r="D46" s="234"/>
      <c r="E46" s="234"/>
      <c r="F46" s="234"/>
      <c r="G46" s="234"/>
      <c r="H46" s="234"/>
      <c r="I46" s="234"/>
      <c r="J46" s="234"/>
      <c r="K46" s="234"/>
      <c r="L46" s="234" t="s">
        <v>301</v>
      </c>
      <c r="M46" s="234"/>
      <c r="N46" s="234"/>
      <c r="O46" s="234"/>
      <c r="P46" s="234"/>
      <c r="Q46" s="234"/>
      <c r="R46" s="234"/>
      <c r="S46" s="234"/>
      <c r="T46" s="234"/>
      <c r="U46" s="234"/>
      <c r="V46" s="234"/>
      <c r="W46" s="234"/>
      <c r="X46" s="234"/>
      <c r="Y46" s="234"/>
      <c r="Z46" s="234"/>
      <c r="AA46" s="235"/>
      <c r="AB46" s="234" t="s">
        <v>302</v>
      </c>
      <c r="AC46" s="234"/>
      <c r="AD46" s="234"/>
      <c r="AE46" s="234"/>
      <c r="AF46" s="234"/>
      <c r="AG46" s="234"/>
      <c r="AH46" s="234"/>
      <c r="AI46" s="234"/>
      <c r="AJ46" s="236"/>
      <c r="AK46" s="236"/>
      <c r="AL46" s="236"/>
      <c r="AM46" s="236"/>
      <c r="AN46" s="236"/>
      <c r="AO46" s="236"/>
      <c r="AP46" s="236"/>
      <c r="AQ46" s="236"/>
      <c r="AR46" s="236"/>
      <c r="AS46" s="237"/>
      <c r="AT46" s="236"/>
      <c r="AU46" s="236"/>
      <c r="AV46" s="236"/>
      <c r="AW46" s="236"/>
      <c r="AX46" s="205"/>
      <c r="AY46" s="205"/>
      <c r="AZ46" s="203"/>
      <c r="BA46" s="203"/>
      <c r="BB46" s="203"/>
      <c r="BC46" s="203"/>
      <c r="BD46" s="203"/>
    </row>
    <row r="47" spans="1:56" ht="20.25" customHeight="1" x14ac:dyDescent="0.15">
      <c r="A47" s="203"/>
      <c r="B47" s="203"/>
      <c r="C47" s="199" t="s">
        <v>303</v>
      </c>
      <c r="D47" s="234"/>
      <c r="E47" s="234"/>
      <c r="F47" s="234"/>
      <c r="G47" s="234"/>
      <c r="H47" s="234"/>
      <c r="I47" s="234"/>
      <c r="J47" s="234"/>
      <c r="K47" s="234"/>
      <c r="L47" s="234"/>
      <c r="M47" s="234"/>
      <c r="N47" s="234"/>
      <c r="O47" s="234"/>
      <c r="P47" s="234"/>
      <c r="Q47" s="234"/>
      <c r="R47" s="234" t="s">
        <v>304</v>
      </c>
      <c r="S47" s="234"/>
      <c r="T47" s="234"/>
      <c r="U47" s="234"/>
      <c r="V47" s="234"/>
      <c r="W47" s="234"/>
      <c r="X47" s="234"/>
      <c r="Y47" s="234"/>
      <c r="Z47" s="234"/>
      <c r="AA47" s="235"/>
      <c r="AB47" s="234"/>
      <c r="AC47" s="234"/>
      <c r="AD47" s="234"/>
      <c r="AE47" s="234"/>
      <c r="AF47" s="234"/>
      <c r="AG47" s="234"/>
      <c r="AH47" s="234"/>
      <c r="AI47" s="234"/>
      <c r="AJ47" s="234"/>
      <c r="AK47" s="249"/>
      <c r="AL47" s="250"/>
      <c r="AM47" s="250"/>
      <c r="AN47" s="234"/>
      <c r="AO47" s="234"/>
      <c r="AP47" s="234"/>
      <c r="AQ47" s="234"/>
      <c r="AR47" s="234"/>
      <c r="AS47" s="234"/>
      <c r="AT47" s="234"/>
      <c r="AU47" s="234"/>
      <c r="AV47" s="199"/>
      <c r="AW47" s="199"/>
      <c r="AX47" s="205"/>
      <c r="AY47" s="205"/>
      <c r="AZ47" s="203"/>
      <c r="BA47" s="203"/>
      <c r="BB47" s="203"/>
      <c r="BC47" s="203"/>
      <c r="BD47" s="203"/>
    </row>
    <row r="48" spans="1:56" ht="20.25" customHeight="1" x14ac:dyDescent="0.15">
      <c r="A48" s="203"/>
      <c r="B48" s="203"/>
      <c r="C48" s="199"/>
      <c r="D48" s="234" t="s">
        <v>305</v>
      </c>
      <c r="E48" s="234"/>
      <c r="F48" s="234"/>
      <c r="G48" s="234"/>
      <c r="H48" s="234"/>
      <c r="I48" s="234"/>
      <c r="J48" s="234"/>
      <c r="K48" s="234"/>
      <c r="L48" s="234"/>
      <c r="M48" s="234"/>
      <c r="N48" s="234"/>
      <c r="O48" s="234"/>
      <c r="P48" s="234"/>
      <c r="Q48" s="234"/>
      <c r="R48" s="234" t="s">
        <v>269</v>
      </c>
      <c r="S48" s="234"/>
      <c r="T48" s="234"/>
      <c r="U48" s="234"/>
      <c r="V48" s="234"/>
      <c r="W48" s="234"/>
      <c r="X48" s="234"/>
      <c r="Y48" s="234"/>
      <c r="Z48" s="234"/>
      <c r="AA48" s="235"/>
      <c r="AB48" s="238"/>
      <c r="AC48" s="238"/>
      <c r="AD48" s="238"/>
      <c r="AE48" s="238"/>
      <c r="AF48" s="234"/>
      <c r="AG48" s="234"/>
      <c r="AH48" s="234"/>
      <c r="AI48" s="234"/>
      <c r="AJ48" s="234"/>
      <c r="AK48" s="249"/>
      <c r="AL48" s="250"/>
      <c r="AM48" s="250"/>
      <c r="AN48" s="234"/>
      <c r="AO48" s="234"/>
      <c r="AP48" s="234"/>
      <c r="AQ48" s="234"/>
      <c r="AR48" s="234"/>
      <c r="AS48" s="234"/>
      <c r="AT48" s="234"/>
      <c r="AU48" s="234"/>
      <c r="AV48" s="199"/>
      <c r="AW48" s="199"/>
      <c r="AX48" s="205"/>
      <c r="AY48" s="205"/>
      <c r="AZ48" s="203"/>
      <c r="BA48" s="203"/>
      <c r="BB48" s="203"/>
      <c r="BC48" s="203"/>
      <c r="BD48" s="203"/>
    </row>
    <row r="49" spans="1:58" ht="20.25" customHeight="1" x14ac:dyDescent="0.15">
      <c r="A49" s="203"/>
      <c r="B49" s="203"/>
      <c r="C49" s="199" t="s">
        <v>306</v>
      </c>
      <c r="D49" s="234"/>
      <c r="E49" s="234"/>
      <c r="F49" s="234"/>
      <c r="G49" s="234"/>
      <c r="H49" s="234"/>
      <c r="I49" s="234"/>
      <c r="J49" s="234"/>
      <c r="K49" s="234"/>
      <c r="L49" s="234"/>
      <c r="M49" s="234"/>
      <c r="N49" s="234"/>
      <c r="O49" s="234"/>
      <c r="P49" s="234"/>
      <c r="Q49" s="234"/>
      <c r="R49" s="199" t="s">
        <v>307</v>
      </c>
      <c r="S49" s="199"/>
      <c r="T49" s="199"/>
      <c r="U49" s="199"/>
      <c r="V49" s="199"/>
      <c r="W49" s="234" t="s">
        <v>308</v>
      </c>
      <c r="X49" s="199"/>
      <c r="Y49" s="199"/>
      <c r="Z49" s="199"/>
      <c r="AA49" s="199"/>
      <c r="AB49" s="1144" t="s">
        <v>272</v>
      </c>
      <c r="AC49" s="1144"/>
      <c r="AD49" s="1144"/>
      <c r="AE49" s="1144"/>
      <c r="AF49" s="234"/>
      <c r="AG49" s="234"/>
      <c r="AH49" s="234"/>
      <c r="AI49" s="234"/>
      <c r="AJ49" s="234"/>
      <c r="AK49" s="249"/>
      <c r="AL49" s="250"/>
      <c r="AM49" s="250"/>
      <c r="AN49" s="234"/>
      <c r="AO49" s="234"/>
      <c r="AP49" s="234"/>
      <c r="AQ49" s="234"/>
      <c r="AR49" s="234"/>
      <c r="AS49" s="234"/>
      <c r="AT49" s="234"/>
      <c r="AU49" s="234"/>
      <c r="AV49" s="199"/>
      <c r="AW49" s="199"/>
      <c r="AX49" s="205"/>
      <c r="AY49" s="205"/>
      <c r="AZ49" s="203"/>
      <c r="BA49" s="203"/>
      <c r="BB49" s="203"/>
      <c r="BC49" s="203"/>
      <c r="BD49" s="203"/>
    </row>
    <row r="50" spans="1:58" ht="20.25" customHeight="1" x14ac:dyDescent="0.15">
      <c r="A50" s="203"/>
      <c r="B50" s="203"/>
      <c r="C50" s="199" t="s">
        <v>309</v>
      </c>
      <c r="D50" s="234"/>
      <c r="E50" s="234"/>
      <c r="F50" s="234"/>
      <c r="G50" s="234"/>
      <c r="H50" s="234"/>
      <c r="I50" s="234"/>
      <c r="J50" s="234"/>
      <c r="K50" s="234"/>
      <c r="L50" s="234"/>
      <c r="M50" s="234"/>
      <c r="N50" s="234"/>
      <c r="O50" s="234"/>
      <c r="P50" s="234"/>
      <c r="Q50" s="234"/>
      <c r="R50" s="1145">
        <f>AE40</f>
        <v>0</v>
      </c>
      <c r="S50" s="1146"/>
      <c r="T50" s="1146"/>
      <c r="U50" s="1147"/>
      <c r="V50" s="238" t="s">
        <v>310</v>
      </c>
      <c r="W50" s="1134">
        <f>AB45</f>
        <v>0</v>
      </c>
      <c r="X50" s="1135"/>
      <c r="Y50" s="1135"/>
      <c r="Z50" s="1136"/>
      <c r="AA50" s="238" t="s">
        <v>299</v>
      </c>
      <c r="AB50" s="1148">
        <f>ROUNDDOWN(R50+W50,1)</f>
        <v>0</v>
      </c>
      <c r="AC50" s="1149"/>
      <c r="AD50" s="1149"/>
      <c r="AE50" s="1150"/>
      <c r="AF50" s="234"/>
      <c r="AG50" s="234"/>
      <c r="AH50" s="234"/>
      <c r="AI50" s="234"/>
      <c r="AJ50" s="234"/>
      <c r="AK50" s="249"/>
      <c r="AL50" s="250"/>
      <c r="AM50" s="250"/>
      <c r="AN50" s="234"/>
      <c r="AO50" s="234"/>
      <c r="AP50" s="234"/>
      <c r="AQ50" s="234"/>
      <c r="AR50" s="234"/>
      <c r="AS50" s="234"/>
      <c r="AT50" s="234"/>
      <c r="AU50" s="234"/>
      <c r="AV50" s="199"/>
      <c r="AW50" s="199"/>
      <c r="AX50" s="205"/>
      <c r="AY50" s="205"/>
      <c r="AZ50" s="203"/>
      <c r="BA50" s="203"/>
      <c r="BB50" s="203"/>
      <c r="BC50" s="203"/>
      <c r="BD50" s="203"/>
    </row>
    <row r="51" spans="1:58" ht="20.25" customHeight="1" x14ac:dyDescent="0.15">
      <c r="A51" s="203"/>
      <c r="B51" s="203"/>
      <c r="C51" s="199" t="s">
        <v>311</v>
      </c>
      <c r="D51" s="233"/>
      <c r="E51" s="233"/>
      <c r="F51" s="199"/>
      <c r="G51" s="234"/>
      <c r="H51" s="234"/>
      <c r="I51" s="234"/>
      <c r="J51" s="234"/>
      <c r="K51" s="234"/>
      <c r="L51" s="234"/>
      <c r="M51" s="234"/>
      <c r="N51" s="234"/>
      <c r="O51" s="234"/>
      <c r="P51" s="234"/>
      <c r="Q51" s="234"/>
      <c r="R51" s="234"/>
      <c r="S51" s="234"/>
      <c r="T51" s="234"/>
      <c r="U51" s="234"/>
      <c r="V51" s="234"/>
      <c r="W51" s="234"/>
      <c r="X51" s="234"/>
      <c r="Y51" s="234"/>
      <c r="Z51" s="234"/>
      <c r="AA51" s="234"/>
      <c r="AB51" s="234"/>
      <c r="AC51" s="235"/>
      <c r="AD51" s="234"/>
      <c r="AE51" s="234"/>
      <c r="AF51" s="234"/>
      <c r="AG51" s="234"/>
      <c r="AH51" s="234"/>
      <c r="AI51" s="234"/>
      <c r="AJ51" s="234"/>
      <c r="AK51" s="249"/>
      <c r="AL51" s="250"/>
      <c r="AM51" s="250"/>
      <c r="AN51" s="234"/>
      <c r="AO51" s="234"/>
      <c r="AP51" s="234"/>
      <c r="AQ51" s="234"/>
      <c r="AR51" s="234"/>
      <c r="AS51" s="234"/>
      <c r="AT51" s="234"/>
      <c r="AU51" s="234"/>
      <c r="AV51" s="199"/>
      <c r="AW51" s="199"/>
      <c r="AX51" s="203"/>
      <c r="AY51" s="203"/>
      <c r="AZ51" s="203"/>
      <c r="BA51" s="203"/>
      <c r="BB51" s="203"/>
      <c r="BC51" s="203"/>
      <c r="BD51" s="203"/>
    </row>
    <row r="52" spans="1:58" ht="20.25" customHeight="1" x14ac:dyDescent="0.15">
      <c r="C52" s="251"/>
      <c r="D52" s="251"/>
      <c r="E52" s="252"/>
      <c r="F52" s="252"/>
      <c r="G52" s="252"/>
      <c r="H52" s="252"/>
      <c r="I52" s="252"/>
      <c r="J52" s="252"/>
      <c r="K52" s="252"/>
      <c r="L52" s="252"/>
      <c r="M52" s="252"/>
      <c r="N52" s="252"/>
      <c r="O52" s="252"/>
      <c r="P52" s="252"/>
      <c r="Q52" s="252"/>
      <c r="R52" s="252"/>
      <c r="S52" s="252"/>
      <c r="T52" s="251"/>
      <c r="U52" s="252"/>
      <c r="V52" s="252"/>
      <c r="W52" s="252"/>
      <c r="X52" s="252"/>
      <c r="Y52" s="252"/>
      <c r="Z52" s="252"/>
      <c r="AA52" s="252"/>
      <c r="AB52" s="252"/>
      <c r="AC52" s="252"/>
      <c r="AD52" s="252"/>
      <c r="AE52" s="252"/>
      <c r="AF52" s="252"/>
      <c r="AJ52" s="253"/>
      <c r="AK52" s="254"/>
      <c r="AL52" s="254"/>
      <c r="AM52" s="252"/>
      <c r="AN52" s="252"/>
      <c r="AO52" s="252"/>
      <c r="AP52" s="252"/>
      <c r="AQ52" s="252"/>
      <c r="AR52" s="252"/>
      <c r="AS52" s="252"/>
      <c r="AT52" s="252"/>
      <c r="AU52" s="252"/>
      <c r="AV52" s="252"/>
      <c r="AW52" s="252"/>
      <c r="AX52" s="252"/>
      <c r="AY52" s="252"/>
      <c r="AZ52" s="252"/>
      <c r="BA52" s="252"/>
      <c r="BB52" s="252"/>
      <c r="BC52" s="252"/>
      <c r="BD52" s="252"/>
      <c r="BE52" s="254"/>
    </row>
    <row r="53" spans="1:58" ht="20.25" customHeight="1" x14ac:dyDescent="0.15">
      <c r="A53" s="252"/>
      <c r="B53" s="252"/>
      <c r="C53" s="251"/>
      <c r="D53" s="251"/>
      <c r="E53" s="252"/>
      <c r="F53" s="252"/>
      <c r="G53" s="252"/>
      <c r="H53" s="252"/>
      <c r="I53" s="252"/>
      <c r="J53" s="252"/>
      <c r="K53" s="252"/>
      <c r="L53" s="252"/>
      <c r="M53" s="252"/>
      <c r="N53" s="252"/>
      <c r="O53" s="252"/>
      <c r="P53" s="252"/>
      <c r="Q53" s="252"/>
      <c r="R53" s="252"/>
      <c r="S53" s="252"/>
      <c r="T53" s="252"/>
      <c r="U53" s="251"/>
      <c r="V53" s="252"/>
      <c r="W53" s="252"/>
      <c r="X53" s="252"/>
      <c r="Y53" s="252"/>
      <c r="Z53" s="252"/>
      <c r="AA53" s="252"/>
      <c r="AB53" s="252"/>
      <c r="AC53" s="252"/>
      <c r="AD53" s="252"/>
      <c r="AE53" s="252"/>
      <c r="AF53" s="252"/>
      <c r="AG53" s="252"/>
      <c r="AK53" s="253"/>
      <c r="AL53" s="254"/>
      <c r="AM53" s="254"/>
      <c r="AN53" s="252"/>
      <c r="AO53" s="252"/>
      <c r="AP53" s="252"/>
      <c r="AQ53" s="252"/>
      <c r="AR53" s="252"/>
      <c r="AS53" s="252"/>
      <c r="AT53" s="252"/>
      <c r="AU53" s="252"/>
      <c r="AV53" s="252"/>
      <c r="AW53" s="252"/>
      <c r="AX53" s="252"/>
      <c r="AY53" s="252"/>
      <c r="AZ53" s="252"/>
      <c r="BA53" s="252"/>
      <c r="BB53" s="252"/>
      <c r="BC53" s="252"/>
      <c r="BD53" s="252"/>
      <c r="BE53" s="252"/>
      <c r="BF53" s="254"/>
    </row>
    <row r="54" spans="1:58" ht="20.25" customHeight="1" x14ac:dyDescent="0.15">
      <c r="A54" s="252"/>
      <c r="B54" s="252"/>
      <c r="C54" s="252"/>
      <c r="D54" s="251"/>
      <c r="E54" s="252"/>
      <c r="F54" s="252"/>
      <c r="G54" s="252"/>
      <c r="H54" s="252"/>
      <c r="I54" s="252"/>
      <c r="J54" s="252"/>
      <c r="K54" s="252"/>
      <c r="L54" s="252"/>
      <c r="M54" s="252"/>
      <c r="N54" s="252"/>
      <c r="O54" s="252"/>
      <c r="P54" s="252"/>
      <c r="Q54" s="252"/>
      <c r="R54" s="252"/>
      <c r="S54" s="252"/>
      <c r="T54" s="252"/>
      <c r="U54" s="251"/>
      <c r="V54" s="252"/>
      <c r="W54" s="252"/>
      <c r="X54" s="252"/>
      <c r="Y54" s="252"/>
      <c r="Z54" s="252"/>
      <c r="AA54" s="252"/>
      <c r="AB54" s="252"/>
      <c r="AC54" s="252"/>
      <c r="AD54" s="252"/>
      <c r="AE54" s="252"/>
      <c r="AF54" s="252"/>
      <c r="AG54" s="252"/>
      <c r="AK54" s="253"/>
      <c r="AL54" s="254"/>
      <c r="AM54" s="254"/>
      <c r="AN54" s="252"/>
      <c r="AO54" s="252"/>
      <c r="AP54" s="252"/>
      <c r="AQ54" s="252"/>
      <c r="AR54" s="252"/>
      <c r="AS54" s="252"/>
      <c r="AT54" s="252"/>
      <c r="AU54" s="252"/>
      <c r="AV54" s="252"/>
      <c r="AW54" s="252"/>
      <c r="AX54" s="252"/>
      <c r="AY54" s="252"/>
      <c r="AZ54" s="252"/>
      <c r="BA54" s="252"/>
      <c r="BB54" s="252"/>
      <c r="BC54" s="252"/>
      <c r="BD54" s="252"/>
      <c r="BE54" s="252"/>
      <c r="BF54" s="254"/>
    </row>
    <row r="55" spans="1:58" ht="20.25" customHeight="1" x14ac:dyDescent="0.15">
      <c r="A55" s="252"/>
      <c r="B55" s="252"/>
      <c r="C55" s="251"/>
      <c r="D55" s="251"/>
      <c r="E55" s="252"/>
      <c r="F55" s="252"/>
      <c r="G55" s="252"/>
      <c r="H55" s="252"/>
      <c r="I55" s="252"/>
      <c r="J55" s="252"/>
      <c r="K55" s="252"/>
      <c r="L55" s="252"/>
      <c r="M55" s="252"/>
      <c r="N55" s="252"/>
      <c r="O55" s="252"/>
      <c r="P55" s="252"/>
      <c r="Q55" s="252"/>
      <c r="R55" s="252"/>
      <c r="S55" s="252"/>
      <c r="T55" s="252"/>
      <c r="U55" s="251"/>
      <c r="V55" s="252"/>
      <c r="W55" s="252"/>
      <c r="X55" s="252"/>
      <c r="Y55" s="252"/>
      <c r="Z55" s="252"/>
      <c r="AA55" s="252"/>
      <c r="AB55" s="252"/>
      <c r="AC55" s="252"/>
      <c r="AD55" s="252"/>
      <c r="AE55" s="252"/>
      <c r="AF55" s="252"/>
      <c r="AG55" s="252"/>
      <c r="AK55" s="253"/>
      <c r="AL55" s="254"/>
      <c r="AM55" s="254"/>
      <c r="AN55" s="252"/>
      <c r="AO55" s="252"/>
      <c r="AP55" s="252"/>
      <c r="AQ55" s="252"/>
      <c r="AR55" s="252"/>
      <c r="AS55" s="252"/>
      <c r="AT55" s="252"/>
      <c r="AU55" s="252"/>
      <c r="AV55" s="252"/>
      <c r="AW55" s="252"/>
      <c r="AX55" s="252"/>
      <c r="AY55" s="252"/>
      <c r="AZ55" s="252"/>
      <c r="BA55" s="252"/>
      <c r="BB55" s="252"/>
      <c r="BC55" s="252"/>
      <c r="BD55" s="252"/>
      <c r="BE55" s="252"/>
      <c r="BF55" s="254"/>
    </row>
    <row r="56" spans="1:58" ht="20.25" customHeight="1" x14ac:dyDescent="0.15">
      <c r="C56" s="253"/>
      <c r="D56" s="253"/>
      <c r="E56" s="253"/>
      <c r="F56" s="253"/>
      <c r="G56" s="253"/>
      <c r="H56" s="253"/>
      <c r="I56" s="253"/>
      <c r="J56" s="253"/>
      <c r="K56" s="253"/>
      <c r="L56" s="253"/>
      <c r="M56" s="253"/>
      <c r="N56" s="253"/>
      <c r="O56" s="253"/>
      <c r="P56" s="253"/>
      <c r="Q56" s="253"/>
      <c r="R56" s="253"/>
      <c r="S56" s="253"/>
      <c r="T56" s="253"/>
      <c r="U56" s="254"/>
      <c r="V56" s="254"/>
      <c r="W56" s="253"/>
      <c r="X56" s="253"/>
      <c r="Y56" s="253"/>
      <c r="Z56" s="253"/>
      <c r="AA56" s="253"/>
      <c r="AB56" s="253"/>
      <c r="AC56" s="253"/>
      <c r="AD56" s="253"/>
      <c r="AE56" s="253"/>
      <c r="AF56" s="253"/>
      <c r="AG56" s="253"/>
      <c r="AH56" s="253"/>
      <c r="AI56" s="253"/>
      <c r="AJ56" s="253"/>
      <c r="AK56" s="253"/>
      <c r="AL56" s="254"/>
      <c r="AM56" s="254"/>
      <c r="AN56" s="252"/>
      <c r="AO56" s="252"/>
      <c r="AP56" s="252"/>
      <c r="AQ56" s="252"/>
      <c r="AR56" s="252"/>
      <c r="AS56" s="252"/>
      <c r="AT56" s="252"/>
      <c r="AU56" s="252"/>
      <c r="AV56" s="252"/>
      <c r="AW56" s="252"/>
      <c r="AX56" s="252"/>
      <c r="AY56" s="252"/>
      <c r="AZ56" s="252"/>
      <c r="BA56" s="252"/>
      <c r="BB56" s="252"/>
      <c r="BC56" s="252"/>
      <c r="BD56" s="252"/>
      <c r="BE56" s="252"/>
      <c r="BF56" s="254"/>
    </row>
    <row r="57" spans="1:58" ht="20.25" customHeight="1" x14ac:dyDescent="0.15">
      <c r="C57" s="253"/>
      <c r="D57" s="253"/>
      <c r="E57" s="253"/>
      <c r="F57" s="253"/>
      <c r="G57" s="253"/>
      <c r="H57" s="253"/>
      <c r="I57" s="253"/>
      <c r="J57" s="253"/>
      <c r="K57" s="253"/>
      <c r="L57" s="253"/>
      <c r="M57" s="253"/>
      <c r="N57" s="253"/>
      <c r="O57" s="253"/>
      <c r="P57" s="253"/>
      <c r="Q57" s="253"/>
      <c r="R57" s="253"/>
      <c r="S57" s="253"/>
      <c r="T57" s="253"/>
      <c r="U57" s="254"/>
      <c r="V57" s="254"/>
      <c r="W57" s="253"/>
      <c r="X57" s="253"/>
      <c r="Y57" s="253"/>
      <c r="Z57" s="253"/>
      <c r="AA57" s="253"/>
      <c r="AB57" s="253"/>
      <c r="AC57" s="253"/>
      <c r="AD57" s="253"/>
      <c r="AE57" s="253"/>
      <c r="AF57" s="253"/>
      <c r="AG57" s="253"/>
      <c r="AH57" s="253"/>
      <c r="AI57" s="253"/>
      <c r="AJ57" s="253"/>
      <c r="AK57" s="253"/>
      <c r="AL57" s="254"/>
      <c r="AM57" s="254"/>
      <c r="AN57" s="252"/>
      <c r="AO57" s="252"/>
      <c r="AP57" s="252"/>
      <c r="AQ57" s="252"/>
      <c r="AR57" s="252"/>
      <c r="AS57" s="252"/>
      <c r="AT57" s="252"/>
      <c r="AU57" s="252"/>
      <c r="AV57" s="252"/>
      <c r="AW57" s="252"/>
      <c r="AX57" s="252"/>
      <c r="AY57" s="252"/>
      <c r="AZ57" s="252"/>
      <c r="BA57" s="252"/>
      <c r="BB57" s="252"/>
      <c r="BC57" s="252"/>
      <c r="BD57" s="252"/>
      <c r="BE57" s="252"/>
      <c r="BF57" s="254"/>
    </row>
  </sheetData>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6:W36"/>
    <mergeCell ref="Y36:Z36"/>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7"/>
  <conditionalFormatting sqref="F36:M38">
    <cfRule type="expression" dxfId="279" priority="6">
      <formula>INDIRECT(ADDRESS(ROW(),COLUMN()))=TRUNC(INDIRECT(ADDRESS(ROW(),COLUMN())))</formula>
    </cfRule>
  </conditionalFormatting>
  <conditionalFormatting sqref="L40:M40">
    <cfRule type="expression" dxfId="278" priority="5">
      <formula>INDIRECT(ADDRESS(ROW(),COLUMN()))=TRUNC(INDIRECT(ADDRESS(ROW(),COLUMN())))</formula>
    </cfRule>
  </conditionalFormatting>
  <conditionalFormatting sqref="C45:D45">
    <cfRule type="expression" dxfId="277" priority="4">
      <formula>INDIRECT(ADDRESS(ROW(),COLUMN()))=TRUNC(INDIRECT(ADDRESS(ROW(),COLUMN())))</formula>
    </cfRule>
  </conditionalFormatting>
  <conditionalFormatting sqref="R45:U45">
    <cfRule type="expression" dxfId="276" priority="3">
      <formula>INDIRECT(ADDRESS(ROW(),COLUMN()))=TRUNC(INDIRECT(ADDRESS(ROW(),COLUMN())))</formula>
    </cfRule>
  </conditionalFormatting>
  <conditionalFormatting sqref="R50:U50">
    <cfRule type="expression" dxfId="275" priority="2">
      <formula>INDIRECT(ADDRESS(ROW(),COLUMN()))=TRUNC(INDIRECT(ADDRESS(ROW(),COLUMN())))</formula>
    </cfRule>
  </conditionalFormatting>
  <conditionalFormatting sqref="AU13:AX30">
    <cfRule type="expression" dxfId="274" priority="1">
      <formula>INDIRECT(ADDRESS(ROW(),COLUMN()))=TRUNC(INDIRECT(ADDRESS(ROW(),COLUMN())))</formula>
    </cfRule>
  </conditionalFormatting>
  <dataValidations count="8">
    <dataValidation type="list" allowBlank="1" showInputMessage="1" showErrorMessage="1" sqref="AZ4" xr:uid="{F98CCD3A-A2D5-46FE-A764-3A3B7B60C63D}">
      <formula1>"予定,実績,予定・実績"</formula1>
    </dataValidation>
    <dataValidation type="list" errorStyle="warning" allowBlank="1" showInputMessage="1" error="リストにない場合のみ、入力してください。" sqref="G13:K30" xr:uid="{C38D8FD3-8287-48BB-A4E5-B99DB0BB35AA}">
      <formula1>INDIRECT(C13)</formula1>
    </dataValidation>
    <dataValidation type="list" allowBlank="1" showInputMessage="1" sqref="E13:F30" xr:uid="{35B6AAB8-B295-482E-BE48-DB77518ABBD6}">
      <formula1>"A, B, C, D"</formula1>
    </dataValidation>
    <dataValidation type="list" allowBlank="1" showInputMessage="1" sqref="C13:D30" xr:uid="{13EEFF96-00B5-47EA-84B0-A87E79B7F444}">
      <formula1>職種</formula1>
    </dataValidation>
    <dataValidation type="list" allowBlank="1" showInputMessage="1" showErrorMessage="1" sqref="AZ3" xr:uid="{5022FFE8-B657-4DBD-AB50-420490E210B1}">
      <formula1>"４週,暦月"</formula1>
    </dataValidation>
    <dataValidation type="list" allowBlank="1" showInputMessage="1" showErrorMessage="1" sqref="Y42:Z42" xr:uid="{4857B7DA-270F-490F-805A-46572C956316}">
      <formula1>"週,暦月"</formula1>
    </dataValidation>
    <dataValidation type="decimal" allowBlank="1" showInputMessage="1" showErrorMessage="1" error="入力可能範囲　32～40" sqref="AV5" xr:uid="{F28F9E0F-7CF3-4E60-BE55-95B19B18A4FC}">
      <formula1>32</formula1>
      <formula2>40</formula2>
    </dataValidation>
    <dataValidation type="list" allowBlank="1" showInputMessage="1" showErrorMessage="1" sqref="F45" xr:uid="{10CBD09C-9D74-4D65-AC8A-E87956878920}">
      <formula1>"40,50"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947F71F7-7C97-46BE-9F43-8546BF503A8A}">
          <x14:formula1>
            <xm:f>'\\10.130.1.103\010_情報系fs\030_健康福祉部\050_長寿介護課\◆介護保険係◆\様式 等\事業所指定等（HP）\◆厚労省元データ）Ｒ6.4.1標準様式\R6.4.1　総合事業\総合事業　標準様式\[3-3_標準様式1-1 勤務表　訪問型サービス.xlsx]プルダウン・リスト'!#REF!</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E0BB3-4D4E-43D8-B7B9-3653118BBD7A}">
  <dimension ref="A1:BU80"/>
  <sheetViews>
    <sheetView topLeftCell="AP1" workbookViewId="0">
      <selection activeCell="K14" sqref="K14"/>
    </sheetView>
  </sheetViews>
  <sheetFormatPr defaultColWidth="4.375" defaultRowHeight="14.25" x14ac:dyDescent="0.15"/>
  <cols>
    <col min="1" max="1" width="1.625" style="302" customWidth="1"/>
    <col min="2" max="5" width="5.75" style="302" customWidth="1"/>
    <col min="6" max="6" width="16.5" style="302" hidden="1" customWidth="1"/>
    <col min="7" max="58" width="5.625" style="302" customWidth="1"/>
    <col min="59" max="16384" width="4.375" style="302"/>
  </cols>
  <sheetData>
    <row r="1" spans="2:64" s="255" customFormat="1" ht="20.25" customHeight="1" x14ac:dyDescent="0.15">
      <c r="C1" s="256" t="s">
        <v>227</v>
      </c>
      <c r="D1" s="256"/>
      <c r="E1" s="256"/>
      <c r="F1" s="256"/>
      <c r="G1" s="256"/>
      <c r="H1" s="257" t="s">
        <v>312</v>
      </c>
      <c r="J1" s="257"/>
      <c r="L1" s="256"/>
      <c r="M1" s="256"/>
      <c r="N1" s="256"/>
      <c r="O1" s="256"/>
      <c r="P1" s="256"/>
      <c r="Q1" s="256"/>
      <c r="R1" s="256"/>
      <c r="AM1" s="258"/>
      <c r="AN1" s="259"/>
      <c r="AO1" s="259" t="s">
        <v>313</v>
      </c>
      <c r="AP1" s="1261" t="s">
        <v>314</v>
      </c>
      <c r="AQ1" s="1491"/>
      <c r="AR1" s="1491"/>
      <c r="AS1" s="1491"/>
      <c r="AT1" s="1491"/>
      <c r="AU1" s="1491"/>
      <c r="AV1" s="1491"/>
      <c r="AW1" s="1491"/>
      <c r="AX1" s="1491"/>
      <c r="AY1" s="1491"/>
      <c r="AZ1" s="1491"/>
      <c r="BA1" s="1491"/>
      <c r="BB1" s="1491"/>
      <c r="BC1" s="1491"/>
      <c r="BD1" s="1491"/>
      <c r="BE1" s="1491"/>
      <c r="BF1" s="259" t="s">
        <v>232</v>
      </c>
    </row>
    <row r="2" spans="2:64" s="255" customFormat="1" ht="20.25" customHeight="1" x14ac:dyDescent="0.15">
      <c r="C2" s="256"/>
      <c r="D2" s="256"/>
      <c r="E2" s="256"/>
      <c r="F2" s="256"/>
      <c r="G2" s="256"/>
      <c r="J2" s="257"/>
      <c r="L2" s="256"/>
      <c r="M2" s="256"/>
      <c r="N2" s="256"/>
      <c r="O2" s="256"/>
      <c r="P2" s="256"/>
      <c r="Q2" s="256"/>
      <c r="R2" s="256"/>
      <c r="Y2" s="174" t="s">
        <v>233</v>
      </c>
      <c r="Z2" s="1262">
        <v>6</v>
      </c>
      <c r="AA2" s="1262"/>
      <c r="AB2" s="174" t="s">
        <v>230</v>
      </c>
      <c r="AC2" s="1492">
        <f>IF(Z2=0,"",YEAR(DATE(2018+Z2,1,1)))</f>
        <v>2024</v>
      </c>
      <c r="AD2" s="1492"/>
      <c r="AE2" s="175" t="s">
        <v>234</v>
      </c>
      <c r="AF2" s="175" t="s">
        <v>235</v>
      </c>
      <c r="AG2" s="1262">
        <v>4</v>
      </c>
      <c r="AH2" s="1262"/>
      <c r="AI2" s="175" t="s">
        <v>236</v>
      </c>
      <c r="AM2" s="258"/>
      <c r="AN2" s="259"/>
      <c r="AO2" s="259" t="s">
        <v>315</v>
      </c>
      <c r="AP2" s="1262"/>
      <c r="AQ2" s="1262"/>
      <c r="AR2" s="1262"/>
      <c r="AS2" s="1262"/>
      <c r="AT2" s="1262"/>
      <c r="AU2" s="1262"/>
      <c r="AV2" s="1262"/>
      <c r="AW2" s="1262"/>
      <c r="AX2" s="1262"/>
      <c r="AY2" s="1262"/>
      <c r="AZ2" s="1262"/>
      <c r="BA2" s="1262"/>
      <c r="BB2" s="1262"/>
      <c r="BC2" s="1262"/>
      <c r="BD2" s="1262"/>
      <c r="BE2" s="1262"/>
      <c r="BF2" s="259" t="s">
        <v>232</v>
      </c>
    </row>
    <row r="3" spans="2:64" s="265" customFormat="1" ht="20.25" customHeight="1" x14ac:dyDescent="0.15">
      <c r="B3" s="260"/>
      <c r="C3" s="260"/>
      <c r="D3" s="260"/>
      <c r="E3" s="260"/>
      <c r="F3" s="260"/>
      <c r="G3" s="261"/>
      <c r="H3" s="260"/>
      <c r="I3" s="260"/>
      <c r="J3" s="261"/>
      <c r="K3" s="260"/>
      <c r="L3" s="262"/>
      <c r="M3" s="262"/>
      <c r="N3" s="262"/>
      <c r="O3" s="262"/>
      <c r="P3" s="262"/>
      <c r="Q3" s="262"/>
      <c r="R3" s="262"/>
      <c r="S3" s="260"/>
      <c r="T3" s="260"/>
      <c r="U3" s="260"/>
      <c r="V3" s="260"/>
      <c r="W3" s="260"/>
      <c r="X3" s="260"/>
      <c r="Y3" s="260"/>
      <c r="Z3" s="263"/>
      <c r="AA3" s="263"/>
      <c r="AB3" s="263"/>
      <c r="AC3" s="264"/>
      <c r="AD3" s="263"/>
      <c r="AE3" s="260"/>
      <c r="AF3" s="260"/>
      <c r="AG3" s="260"/>
      <c r="AH3" s="260"/>
      <c r="AI3" s="260"/>
      <c r="AJ3" s="260"/>
      <c r="AK3" s="260"/>
      <c r="AL3" s="260"/>
      <c r="AM3" s="260"/>
      <c r="AN3" s="260"/>
      <c r="AO3" s="260"/>
      <c r="AP3" s="260"/>
      <c r="AQ3" s="260"/>
      <c r="AR3" s="260"/>
      <c r="AS3" s="260"/>
      <c r="AT3" s="260"/>
      <c r="BA3" s="266" t="s">
        <v>238</v>
      </c>
      <c r="BB3" s="1484" t="s">
        <v>239</v>
      </c>
      <c r="BC3" s="1485"/>
      <c r="BD3" s="1485"/>
      <c r="BE3" s="1486"/>
      <c r="BF3" s="259"/>
    </row>
    <row r="4" spans="2:64" s="265" customFormat="1" ht="18.75" x14ac:dyDescent="0.15">
      <c r="B4" s="260"/>
      <c r="C4" s="260"/>
      <c r="D4" s="260"/>
      <c r="E4" s="260"/>
      <c r="F4" s="260"/>
      <c r="G4" s="261"/>
      <c r="H4" s="260"/>
      <c r="I4" s="260"/>
      <c r="J4" s="261"/>
      <c r="K4" s="260"/>
      <c r="L4" s="262"/>
      <c r="M4" s="262"/>
      <c r="N4" s="262"/>
      <c r="O4" s="262"/>
      <c r="P4" s="262"/>
      <c r="Q4" s="262"/>
      <c r="R4" s="262"/>
      <c r="S4" s="260"/>
      <c r="T4" s="260"/>
      <c r="U4" s="260"/>
      <c r="V4" s="260"/>
      <c r="W4" s="260"/>
      <c r="X4" s="260"/>
      <c r="Y4" s="260"/>
      <c r="Z4" s="267"/>
      <c r="AA4" s="267"/>
      <c r="AB4" s="260"/>
      <c r="AC4" s="260"/>
      <c r="AD4" s="260"/>
      <c r="AE4" s="260"/>
      <c r="AF4" s="260"/>
      <c r="AG4" s="192"/>
      <c r="AH4" s="192"/>
      <c r="AI4" s="192"/>
      <c r="AJ4" s="192"/>
      <c r="AK4" s="192"/>
      <c r="AL4" s="192"/>
      <c r="AM4" s="192"/>
      <c r="AN4" s="192"/>
      <c r="AO4" s="192"/>
      <c r="AP4" s="192"/>
      <c r="AQ4" s="192"/>
      <c r="AR4" s="192"/>
      <c r="AS4" s="192"/>
      <c r="AT4" s="192"/>
      <c r="AU4" s="255"/>
      <c r="AV4" s="255"/>
      <c r="AW4" s="255"/>
      <c r="AX4" s="255"/>
      <c r="AY4" s="255"/>
      <c r="AZ4" s="255"/>
      <c r="BA4" s="266" t="s">
        <v>240</v>
      </c>
      <c r="BB4" s="1484" t="s">
        <v>241</v>
      </c>
      <c r="BC4" s="1485"/>
      <c r="BD4" s="1485"/>
      <c r="BE4" s="1486"/>
      <c r="BF4" s="268"/>
    </row>
    <row r="5" spans="2:64" s="265" customFormat="1" ht="6.75" customHeight="1" x14ac:dyDescent="0.15">
      <c r="B5" s="260"/>
      <c r="C5" s="191"/>
      <c r="D5" s="191"/>
      <c r="E5" s="191"/>
      <c r="F5" s="191"/>
      <c r="G5" s="269"/>
      <c r="H5" s="191"/>
      <c r="I5" s="191"/>
      <c r="J5" s="269"/>
      <c r="K5" s="191"/>
      <c r="L5" s="270"/>
      <c r="M5" s="270"/>
      <c r="N5" s="270"/>
      <c r="O5" s="270"/>
      <c r="P5" s="270"/>
      <c r="Q5" s="270"/>
      <c r="R5" s="270"/>
      <c r="S5" s="191"/>
      <c r="T5" s="191"/>
      <c r="U5" s="191"/>
      <c r="V5" s="191"/>
      <c r="W5" s="191"/>
      <c r="X5" s="191"/>
      <c r="Y5" s="191"/>
      <c r="Z5" s="198"/>
      <c r="AA5" s="198"/>
      <c r="AB5" s="191"/>
      <c r="AC5" s="191"/>
      <c r="AD5" s="191"/>
      <c r="AE5" s="191"/>
      <c r="AF5" s="260"/>
      <c r="AG5" s="192"/>
      <c r="AH5" s="192"/>
      <c r="AI5" s="192"/>
      <c r="AJ5" s="192"/>
      <c r="AK5" s="192"/>
      <c r="AL5" s="192"/>
      <c r="AM5" s="192"/>
      <c r="AN5" s="192"/>
      <c r="AO5" s="192"/>
      <c r="AP5" s="192"/>
      <c r="AQ5" s="192"/>
      <c r="AR5" s="192"/>
      <c r="AS5" s="192"/>
      <c r="AT5" s="192"/>
      <c r="AU5" s="255"/>
      <c r="AV5" s="255"/>
      <c r="AW5" s="255"/>
      <c r="AX5" s="255"/>
      <c r="AY5" s="255"/>
      <c r="AZ5" s="255"/>
      <c r="BA5" s="255"/>
      <c r="BB5" s="255"/>
      <c r="BC5" s="255"/>
      <c r="BD5" s="255"/>
      <c r="BE5" s="268"/>
      <c r="BF5" s="268"/>
    </row>
    <row r="6" spans="2:64" s="265" customFormat="1" ht="20.25" customHeight="1" x14ac:dyDescent="0.15">
      <c r="B6" s="260"/>
      <c r="C6" s="191"/>
      <c r="D6" s="191"/>
      <c r="E6" s="191"/>
      <c r="F6" s="191"/>
      <c r="G6" s="269"/>
      <c r="H6" s="191"/>
      <c r="I6" s="191"/>
      <c r="J6" s="269"/>
      <c r="K6" s="191"/>
      <c r="L6" s="270"/>
      <c r="M6" s="270"/>
      <c r="N6" s="270"/>
      <c r="O6" s="270"/>
      <c r="P6" s="270"/>
      <c r="Q6" s="270"/>
      <c r="R6" s="270"/>
      <c r="S6" s="191"/>
      <c r="T6" s="191"/>
      <c r="U6" s="191"/>
      <c r="V6" s="191"/>
      <c r="W6" s="191"/>
      <c r="X6" s="191"/>
      <c r="Y6" s="191"/>
      <c r="Z6" s="198"/>
      <c r="AA6" s="198"/>
      <c r="AB6" s="191"/>
      <c r="AC6" s="191"/>
      <c r="AD6" s="191"/>
      <c r="AE6" s="191"/>
      <c r="AF6" s="260"/>
      <c r="AG6" s="192"/>
      <c r="AH6" s="192"/>
      <c r="AI6" s="192"/>
      <c r="AJ6" s="192"/>
      <c r="AK6" s="192"/>
      <c r="AL6" s="192" t="s">
        <v>242</v>
      </c>
      <c r="AM6" s="192"/>
      <c r="AN6" s="192"/>
      <c r="AO6" s="192"/>
      <c r="AP6" s="192"/>
      <c r="AQ6" s="192"/>
      <c r="AR6" s="192"/>
      <c r="AS6" s="192"/>
      <c r="AT6" s="183"/>
      <c r="AU6" s="183"/>
      <c r="AV6" s="193"/>
      <c r="AW6" s="192"/>
      <c r="AX6" s="1278">
        <v>40</v>
      </c>
      <c r="AY6" s="1279"/>
      <c r="AZ6" s="193" t="s">
        <v>243</v>
      </c>
      <c r="BA6" s="192"/>
      <c r="BB6" s="1278">
        <v>160</v>
      </c>
      <c r="BC6" s="1279"/>
      <c r="BD6" s="193" t="s">
        <v>244</v>
      </c>
      <c r="BE6" s="192"/>
      <c r="BF6" s="268"/>
    </row>
    <row r="7" spans="2:64" s="265" customFormat="1" ht="6.75" customHeight="1" x14ac:dyDescent="0.15">
      <c r="B7" s="260"/>
      <c r="C7" s="191"/>
      <c r="D7" s="191"/>
      <c r="E7" s="191"/>
      <c r="F7" s="191"/>
      <c r="G7" s="269"/>
      <c r="H7" s="191"/>
      <c r="I7" s="191"/>
      <c r="J7" s="269"/>
      <c r="K7" s="191"/>
      <c r="L7" s="270"/>
      <c r="M7" s="270"/>
      <c r="N7" s="270"/>
      <c r="O7" s="270"/>
      <c r="P7" s="270"/>
      <c r="Q7" s="270"/>
      <c r="R7" s="270"/>
      <c r="S7" s="191"/>
      <c r="T7" s="191"/>
      <c r="U7" s="191"/>
      <c r="V7" s="191"/>
      <c r="W7" s="191"/>
      <c r="X7" s="191"/>
      <c r="Y7" s="191"/>
      <c r="Z7" s="198"/>
      <c r="AA7" s="198"/>
      <c r="AB7" s="191"/>
      <c r="AC7" s="191"/>
      <c r="AD7" s="191"/>
      <c r="AE7" s="191"/>
      <c r="AF7" s="260"/>
      <c r="AG7" s="192"/>
      <c r="AH7" s="192"/>
      <c r="AI7" s="192"/>
      <c r="AJ7" s="192"/>
      <c r="AK7" s="192"/>
      <c r="AL7" s="192"/>
      <c r="AM7" s="192"/>
      <c r="AN7" s="192"/>
      <c r="AO7" s="192"/>
      <c r="AP7" s="192"/>
      <c r="AQ7" s="192"/>
      <c r="AR7" s="192"/>
      <c r="AS7" s="192"/>
      <c r="AT7" s="192"/>
      <c r="AU7" s="255"/>
      <c r="AV7" s="255"/>
      <c r="AW7" s="255"/>
      <c r="AX7" s="255"/>
      <c r="AY7" s="255"/>
      <c r="AZ7" s="255"/>
      <c r="BA7" s="255"/>
      <c r="BB7" s="255"/>
      <c r="BC7" s="255"/>
      <c r="BD7" s="255"/>
      <c r="BE7" s="268"/>
      <c r="BF7" s="268"/>
    </row>
    <row r="8" spans="2:64" s="265" customFormat="1" ht="20.25" customHeight="1" x14ac:dyDescent="0.15">
      <c r="B8" s="188"/>
      <c r="C8" s="188"/>
      <c r="D8" s="188"/>
      <c r="E8" s="188"/>
      <c r="F8" s="188"/>
      <c r="G8" s="194"/>
      <c r="H8" s="194"/>
      <c r="I8" s="194"/>
      <c r="J8" s="188"/>
      <c r="K8" s="188"/>
      <c r="L8" s="194"/>
      <c r="M8" s="194"/>
      <c r="N8" s="194"/>
      <c r="O8" s="188"/>
      <c r="P8" s="194"/>
      <c r="Q8" s="194"/>
      <c r="R8" s="194"/>
      <c r="S8" s="271"/>
      <c r="T8" s="196"/>
      <c r="U8" s="196"/>
      <c r="V8" s="197"/>
      <c r="W8" s="260"/>
      <c r="X8" s="260"/>
      <c r="Y8" s="260"/>
      <c r="Z8" s="198"/>
      <c r="AA8" s="272"/>
      <c r="AB8" s="269"/>
      <c r="AC8" s="198"/>
      <c r="AD8" s="198"/>
      <c r="AE8" s="198"/>
      <c r="AF8" s="273"/>
      <c r="AG8" s="274"/>
      <c r="AH8" s="274"/>
      <c r="AI8" s="274"/>
      <c r="AJ8" s="191"/>
      <c r="AK8" s="270"/>
      <c r="AL8" s="272"/>
      <c r="AM8" s="272"/>
      <c r="AN8" s="269"/>
      <c r="AO8" s="183"/>
      <c r="AP8" s="183"/>
      <c r="AQ8" s="183"/>
      <c r="AR8" s="275"/>
      <c r="AS8" s="275"/>
      <c r="AT8" s="192"/>
      <c r="AU8" s="276"/>
      <c r="AV8" s="276"/>
      <c r="AW8" s="277"/>
      <c r="AX8" s="255"/>
      <c r="AY8" s="255" t="s">
        <v>245</v>
      </c>
      <c r="AZ8" s="255"/>
      <c r="BA8" s="255"/>
      <c r="BB8" s="1487">
        <f>DAY(EOMONTH(DATE(AC2,AG2,1),0))</f>
        <v>30</v>
      </c>
      <c r="BC8" s="1488"/>
      <c r="BD8" s="255" t="s">
        <v>246</v>
      </c>
      <c r="BE8" s="255"/>
      <c r="BF8" s="255"/>
      <c r="BJ8" s="259"/>
      <c r="BK8" s="259"/>
      <c r="BL8" s="259"/>
    </row>
    <row r="9" spans="2:64" s="265" customFormat="1" ht="6" customHeight="1" x14ac:dyDescent="0.15">
      <c r="B9" s="183"/>
      <c r="C9" s="183"/>
      <c r="D9" s="183"/>
      <c r="E9" s="183"/>
      <c r="F9" s="183"/>
      <c r="G9" s="188"/>
      <c r="H9" s="194"/>
      <c r="I9" s="183"/>
      <c r="J9" s="183"/>
      <c r="K9" s="183"/>
      <c r="L9" s="188"/>
      <c r="M9" s="194"/>
      <c r="N9" s="183"/>
      <c r="O9" s="183"/>
      <c r="P9" s="188"/>
      <c r="Q9" s="183"/>
      <c r="R9" s="183"/>
      <c r="S9" s="183"/>
      <c r="T9" s="183"/>
      <c r="U9" s="183"/>
      <c r="V9" s="183"/>
      <c r="W9" s="260"/>
      <c r="X9" s="260"/>
      <c r="Y9" s="260"/>
      <c r="Z9" s="191"/>
      <c r="AA9" s="191"/>
      <c r="AB9" s="191"/>
      <c r="AC9" s="191"/>
      <c r="AD9" s="191"/>
      <c r="AE9" s="191"/>
      <c r="AF9" s="187"/>
      <c r="AG9" s="198"/>
      <c r="AH9" s="191"/>
      <c r="AI9" s="191"/>
      <c r="AJ9" s="274"/>
      <c r="AK9" s="191"/>
      <c r="AL9" s="191"/>
      <c r="AM9" s="191"/>
      <c r="AN9" s="191"/>
      <c r="AO9" s="191"/>
      <c r="AP9" s="192"/>
      <c r="AQ9" s="278"/>
      <c r="AR9" s="278"/>
      <c r="AS9" s="278"/>
      <c r="AT9" s="192"/>
      <c r="AU9" s="255"/>
      <c r="AV9" s="255"/>
      <c r="AW9" s="255"/>
      <c r="AX9" s="255"/>
      <c r="AY9" s="255"/>
      <c r="AZ9" s="255"/>
      <c r="BA9" s="255"/>
      <c r="BB9" s="255"/>
      <c r="BC9" s="255"/>
      <c r="BD9" s="255"/>
      <c r="BE9" s="255"/>
      <c r="BF9" s="255"/>
      <c r="BJ9" s="259"/>
      <c r="BK9" s="259"/>
      <c r="BL9" s="259"/>
    </row>
    <row r="10" spans="2:64" s="265" customFormat="1" ht="18.75" x14ac:dyDescent="0.2">
      <c r="B10" s="188"/>
      <c r="C10" s="188"/>
      <c r="D10" s="188"/>
      <c r="E10" s="188"/>
      <c r="F10" s="188"/>
      <c r="G10" s="194"/>
      <c r="H10" s="194"/>
      <c r="I10" s="194"/>
      <c r="J10" s="188"/>
      <c r="K10" s="188"/>
      <c r="L10" s="194"/>
      <c r="M10" s="194"/>
      <c r="N10" s="194"/>
      <c r="O10" s="188"/>
      <c r="P10" s="194"/>
      <c r="Q10" s="194"/>
      <c r="R10" s="194"/>
      <c r="S10" s="271"/>
      <c r="T10" s="196"/>
      <c r="U10" s="196"/>
      <c r="V10" s="197"/>
      <c r="W10" s="260"/>
      <c r="X10" s="260"/>
      <c r="Y10" s="260"/>
      <c r="Z10" s="198"/>
      <c r="AA10" s="272"/>
      <c r="AB10" s="269"/>
      <c r="AC10" s="198"/>
      <c r="AD10" s="198"/>
      <c r="AE10" s="198"/>
      <c r="AF10" s="187"/>
      <c r="AG10" s="274"/>
      <c r="AH10" s="274"/>
      <c r="AI10" s="274"/>
      <c r="AJ10" s="191"/>
      <c r="AK10" s="270"/>
      <c r="AL10" s="272"/>
      <c r="AM10" s="192"/>
      <c r="AN10" s="192"/>
      <c r="AO10" s="279"/>
      <c r="AP10" s="279"/>
      <c r="AQ10" s="279"/>
      <c r="AR10" s="193"/>
      <c r="AS10" s="278"/>
      <c r="AT10" s="278"/>
      <c r="AU10" s="280"/>
      <c r="AV10" s="281"/>
      <c r="AW10" s="281"/>
      <c r="AX10" s="282"/>
      <c r="AY10" s="282"/>
      <c r="AZ10" s="268" t="s">
        <v>316</v>
      </c>
      <c r="BA10" s="281"/>
      <c r="BB10" s="1278">
        <v>1</v>
      </c>
      <c r="BC10" s="1489"/>
      <c r="BD10" s="1279"/>
      <c r="BE10" s="283" t="s">
        <v>317</v>
      </c>
      <c r="BF10" s="255"/>
      <c r="BJ10" s="259"/>
      <c r="BK10" s="259"/>
      <c r="BL10" s="259"/>
    </row>
    <row r="11" spans="2:64" s="265" customFormat="1" ht="6" customHeight="1" x14ac:dyDescent="0.2">
      <c r="B11" s="183"/>
      <c r="C11" s="183"/>
      <c r="D11" s="183"/>
      <c r="E11" s="183"/>
      <c r="F11" s="185"/>
      <c r="G11" s="183"/>
      <c r="H11" s="183"/>
      <c r="I11" s="183"/>
      <c r="J11" s="183"/>
      <c r="K11" s="188"/>
      <c r="L11" s="194"/>
      <c r="M11" s="183"/>
      <c r="N11" s="183"/>
      <c r="O11" s="188"/>
      <c r="P11" s="183"/>
      <c r="Q11" s="183"/>
      <c r="R11" s="183"/>
      <c r="S11" s="183"/>
      <c r="T11" s="183"/>
      <c r="U11" s="183"/>
      <c r="V11" s="185"/>
      <c r="W11" s="260"/>
      <c r="X11" s="260"/>
      <c r="Y11" s="260"/>
      <c r="Z11" s="191"/>
      <c r="AA11" s="191"/>
      <c r="AB11" s="191"/>
      <c r="AC11" s="191"/>
      <c r="AD11" s="191"/>
      <c r="AE11" s="191"/>
      <c r="AF11" s="187"/>
      <c r="AG11" s="198"/>
      <c r="AH11" s="274"/>
      <c r="AI11" s="191"/>
      <c r="AJ11" s="274"/>
      <c r="AK11" s="191"/>
      <c r="AL11" s="191"/>
      <c r="AM11" s="191"/>
      <c r="AN11" s="191"/>
      <c r="AO11" s="183"/>
      <c r="AP11" s="183"/>
      <c r="AQ11" s="188"/>
      <c r="AR11" s="284"/>
      <c r="AS11" s="278"/>
      <c r="AT11" s="278"/>
      <c r="AU11" s="280"/>
      <c r="AV11" s="281"/>
      <c r="AW11" s="281"/>
      <c r="AX11" s="282"/>
      <c r="AY11" s="282"/>
      <c r="AZ11" s="281"/>
      <c r="BA11" s="281"/>
      <c r="BB11" s="285"/>
      <c r="BC11" s="285"/>
      <c r="BD11" s="285"/>
      <c r="BE11" s="283"/>
      <c r="BF11" s="255"/>
      <c r="BJ11" s="259"/>
      <c r="BK11" s="259"/>
      <c r="BL11" s="259"/>
    </row>
    <row r="12" spans="2:64" s="265" customFormat="1" ht="20.25" customHeight="1" x14ac:dyDescent="0.2">
      <c r="B12" s="286"/>
      <c r="C12" s="286"/>
      <c r="D12" s="286"/>
      <c r="E12" s="286"/>
      <c r="F12" s="286"/>
      <c r="G12" s="286"/>
      <c r="H12" s="286"/>
      <c r="I12" s="286"/>
      <c r="J12" s="286"/>
      <c r="K12" s="286"/>
      <c r="L12" s="286"/>
      <c r="M12" s="286"/>
      <c r="N12" s="286"/>
      <c r="O12" s="286"/>
      <c r="P12" s="286"/>
      <c r="Q12" s="286"/>
      <c r="R12" s="286"/>
      <c r="S12" s="286"/>
      <c r="T12" s="286"/>
      <c r="U12" s="286"/>
      <c r="V12" s="286"/>
      <c r="W12" s="260"/>
      <c r="X12" s="260"/>
      <c r="Y12" s="260"/>
      <c r="Z12" s="188"/>
      <c r="AA12" s="287"/>
      <c r="AB12" s="287"/>
      <c r="AC12" s="188"/>
      <c r="AD12" s="198"/>
      <c r="AE12" s="198"/>
      <c r="AF12" s="273"/>
      <c r="AG12" s="269"/>
      <c r="AH12" s="274"/>
      <c r="AI12" s="191"/>
      <c r="AJ12" s="274"/>
      <c r="AK12" s="191"/>
      <c r="AL12" s="191"/>
      <c r="AM12" s="191"/>
      <c r="AN12" s="191"/>
      <c r="AO12" s="1490"/>
      <c r="AP12" s="1490"/>
      <c r="AQ12" s="1490"/>
      <c r="AR12" s="193"/>
      <c r="AS12" s="278"/>
      <c r="AT12" s="278"/>
      <c r="AU12" s="280"/>
      <c r="AV12" s="281"/>
      <c r="AW12" s="281"/>
      <c r="AX12" s="282"/>
      <c r="AY12" s="282"/>
      <c r="AZ12" s="281"/>
      <c r="BA12" s="281"/>
      <c r="BB12" s="1278">
        <v>1</v>
      </c>
      <c r="BC12" s="1489"/>
      <c r="BD12" s="1279"/>
      <c r="BE12" s="288" t="s">
        <v>318</v>
      </c>
      <c r="BF12" s="255"/>
      <c r="BJ12" s="259"/>
      <c r="BK12" s="259"/>
      <c r="BL12" s="259"/>
    </row>
    <row r="13" spans="2:64" s="265" customFormat="1" ht="6.75" customHeight="1" x14ac:dyDescent="0.2">
      <c r="B13" s="286"/>
      <c r="C13" s="286"/>
      <c r="D13" s="286"/>
      <c r="E13" s="286"/>
      <c r="F13" s="286"/>
      <c r="G13" s="286"/>
      <c r="H13" s="286"/>
      <c r="I13" s="286"/>
      <c r="J13" s="286"/>
      <c r="K13" s="286"/>
      <c r="L13" s="286"/>
      <c r="M13" s="286"/>
      <c r="N13" s="286"/>
      <c r="O13" s="286"/>
      <c r="P13" s="286"/>
      <c r="Q13" s="286"/>
      <c r="R13" s="286"/>
      <c r="S13" s="286"/>
      <c r="T13" s="286"/>
      <c r="U13" s="286"/>
      <c r="V13" s="286"/>
      <c r="W13" s="260"/>
      <c r="X13" s="260"/>
      <c r="Y13" s="260"/>
      <c r="Z13" s="194"/>
      <c r="AA13" s="289"/>
      <c r="AB13" s="289"/>
      <c r="AC13" s="194"/>
      <c r="AD13" s="274"/>
      <c r="AE13" s="274"/>
      <c r="AF13" s="187"/>
      <c r="AG13" s="192"/>
      <c r="AH13" s="192"/>
      <c r="AI13" s="192"/>
      <c r="AJ13" s="192"/>
      <c r="AK13" s="192"/>
      <c r="AL13" s="192"/>
      <c r="AM13" s="192"/>
      <c r="AN13" s="192"/>
      <c r="AO13" s="183"/>
      <c r="AP13" s="183"/>
      <c r="AQ13" s="183"/>
      <c r="AR13" s="192"/>
      <c r="AS13" s="278"/>
      <c r="AT13" s="278"/>
      <c r="AU13" s="280"/>
      <c r="AV13" s="281"/>
      <c r="AW13" s="281"/>
      <c r="AX13" s="282"/>
      <c r="AY13" s="282"/>
      <c r="AZ13" s="281"/>
      <c r="BA13" s="281"/>
      <c r="BB13" s="285"/>
      <c r="BC13" s="285"/>
      <c r="BD13" s="285"/>
      <c r="BE13" s="283"/>
      <c r="BF13" s="255"/>
      <c r="BJ13" s="259"/>
      <c r="BK13" s="259"/>
      <c r="BL13" s="259"/>
    </row>
    <row r="14" spans="2:64" s="265" customFormat="1" ht="18.75" x14ac:dyDescent="0.15">
      <c r="B14" s="286"/>
      <c r="C14" s="286"/>
      <c r="D14" s="286"/>
      <c r="E14" s="286"/>
      <c r="F14" s="286"/>
      <c r="G14" s="286"/>
      <c r="H14" s="286"/>
      <c r="I14" s="286"/>
      <c r="J14" s="286"/>
      <c r="K14" s="286"/>
      <c r="L14" s="286"/>
      <c r="M14" s="286"/>
      <c r="N14" s="286"/>
      <c r="O14" s="286"/>
      <c r="P14" s="286"/>
      <c r="Q14" s="286"/>
      <c r="R14" s="286"/>
      <c r="S14" s="286"/>
      <c r="T14" s="286"/>
      <c r="U14" s="286"/>
      <c r="V14" s="286"/>
      <c r="W14" s="260"/>
      <c r="X14" s="260"/>
      <c r="Y14" s="260"/>
      <c r="Z14" s="188"/>
      <c r="AA14" s="287"/>
      <c r="AB14" s="287"/>
      <c r="AC14" s="188"/>
      <c r="AD14" s="198"/>
      <c r="AE14" s="198"/>
      <c r="AF14" s="187"/>
      <c r="AG14" s="192"/>
      <c r="AH14" s="192"/>
      <c r="AI14" s="192"/>
      <c r="AJ14" s="192"/>
      <c r="AK14" s="192"/>
      <c r="AL14" s="192"/>
      <c r="AM14" s="192"/>
      <c r="AN14" s="192"/>
      <c r="AO14" s="183"/>
      <c r="AP14" s="183"/>
      <c r="AQ14" s="183"/>
      <c r="AR14" s="192"/>
      <c r="AS14" s="278"/>
      <c r="AT14" s="290" t="s">
        <v>319</v>
      </c>
      <c r="AU14" s="1446"/>
      <c r="AV14" s="1447"/>
      <c r="AW14" s="1448"/>
      <c r="AX14" s="285" t="s">
        <v>320</v>
      </c>
      <c r="AY14" s="1446"/>
      <c r="AZ14" s="1447"/>
      <c r="BA14" s="1448"/>
      <c r="BB14" s="291" t="s">
        <v>321</v>
      </c>
      <c r="BC14" s="1449">
        <f>(AY14-AU14)*24</f>
        <v>0</v>
      </c>
      <c r="BD14" s="1450"/>
      <c r="BE14" s="292" t="s">
        <v>322</v>
      </c>
      <c r="BF14" s="285"/>
      <c r="BJ14" s="259"/>
      <c r="BK14" s="259"/>
      <c r="BL14" s="259"/>
    </row>
    <row r="15" spans="2:64" s="265" customFormat="1" ht="6.75" customHeight="1" x14ac:dyDescent="0.15">
      <c r="B15" s="260"/>
      <c r="C15" s="275"/>
      <c r="D15" s="275"/>
      <c r="E15" s="275"/>
      <c r="F15" s="275"/>
      <c r="G15" s="191"/>
      <c r="H15" s="191"/>
      <c r="I15" s="270"/>
      <c r="J15" s="198"/>
      <c r="K15" s="274"/>
      <c r="L15" s="191"/>
      <c r="M15" s="191"/>
      <c r="N15" s="198"/>
      <c r="O15" s="191"/>
      <c r="P15" s="191"/>
      <c r="Q15" s="274"/>
      <c r="R15" s="191"/>
      <c r="S15" s="191"/>
      <c r="T15" s="191"/>
      <c r="U15" s="191"/>
      <c r="V15" s="191"/>
      <c r="W15" s="270"/>
      <c r="X15" s="293"/>
      <c r="Y15" s="293"/>
      <c r="Z15" s="269"/>
      <c r="AA15" s="198"/>
      <c r="AB15" s="270"/>
      <c r="AC15" s="198"/>
      <c r="AD15" s="274"/>
      <c r="AE15" s="191"/>
      <c r="AF15" s="187"/>
      <c r="AG15" s="273"/>
      <c r="AH15" s="294"/>
      <c r="AI15" s="187"/>
      <c r="AJ15" s="294"/>
      <c r="AK15" s="187"/>
      <c r="AL15" s="187"/>
      <c r="AM15" s="187"/>
      <c r="AN15" s="187"/>
      <c r="AO15" s="187"/>
      <c r="AP15" s="260"/>
      <c r="AQ15" s="267"/>
      <c r="AR15" s="267"/>
      <c r="AS15" s="267"/>
      <c r="AT15" s="267"/>
      <c r="AU15" s="295"/>
      <c r="AV15" s="296"/>
      <c r="AW15" s="296"/>
      <c r="AX15" s="297"/>
      <c r="AY15" s="297"/>
      <c r="AZ15" s="296"/>
      <c r="BA15" s="296"/>
      <c r="BB15" s="298"/>
      <c r="BC15" s="298"/>
      <c r="BD15" s="298"/>
      <c r="BE15" s="299"/>
      <c r="BJ15" s="259"/>
      <c r="BK15" s="259"/>
      <c r="BL15" s="259"/>
    </row>
    <row r="16" spans="2:64" ht="8.4499999999999993" customHeight="1" thickBot="1" x14ac:dyDescent="0.2">
      <c r="B16" s="300"/>
      <c r="C16" s="301"/>
      <c r="D16" s="301"/>
      <c r="E16" s="301"/>
      <c r="F16" s="301"/>
      <c r="G16" s="301"/>
      <c r="H16" s="300"/>
      <c r="I16" s="300"/>
      <c r="J16" s="300"/>
      <c r="K16" s="300"/>
      <c r="L16" s="300"/>
      <c r="M16" s="300"/>
      <c r="N16" s="300"/>
      <c r="O16" s="300"/>
      <c r="P16" s="300"/>
      <c r="Q16" s="300"/>
      <c r="R16" s="300"/>
      <c r="S16" s="300"/>
      <c r="T16" s="300"/>
      <c r="U16" s="300"/>
      <c r="V16" s="300"/>
      <c r="W16" s="300"/>
      <c r="X16" s="301"/>
      <c r="Y16" s="300"/>
      <c r="Z16" s="300"/>
      <c r="AA16" s="300"/>
      <c r="AB16" s="300"/>
      <c r="AC16" s="300"/>
      <c r="AD16" s="300"/>
      <c r="AE16" s="300"/>
      <c r="AF16" s="300"/>
      <c r="AG16" s="300"/>
      <c r="AH16" s="300"/>
      <c r="AI16" s="300"/>
      <c r="AJ16" s="300"/>
      <c r="AK16" s="300"/>
      <c r="AL16" s="300"/>
      <c r="AM16" s="300"/>
      <c r="AN16" s="301"/>
      <c r="AO16" s="300"/>
      <c r="AP16" s="300"/>
      <c r="AQ16" s="300"/>
      <c r="AR16" s="300"/>
      <c r="AS16" s="300"/>
      <c r="AT16" s="300"/>
      <c r="BE16" s="303"/>
      <c r="BF16" s="303"/>
      <c r="BG16" s="303"/>
    </row>
    <row r="17" spans="2:58" ht="20.25" customHeight="1" x14ac:dyDescent="0.15">
      <c r="B17" s="1451" t="s">
        <v>247</v>
      </c>
      <c r="C17" s="1454" t="s">
        <v>323</v>
      </c>
      <c r="D17" s="1455"/>
      <c r="E17" s="1456"/>
      <c r="F17" s="304"/>
      <c r="G17" s="1463" t="s">
        <v>324</v>
      </c>
      <c r="H17" s="1466" t="s">
        <v>325</v>
      </c>
      <c r="I17" s="1455"/>
      <c r="J17" s="1455"/>
      <c r="K17" s="1456"/>
      <c r="L17" s="1466" t="s">
        <v>326</v>
      </c>
      <c r="M17" s="1455"/>
      <c r="N17" s="1455"/>
      <c r="O17" s="1469"/>
      <c r="P17" s="1472"/>
      <c r="Q17" s="1473"/>
      <c r="R17" s="1474"/>
      <c r="S17" s="1481" t="s">
        <v>327</v>
      </c>
      <c r="T17" s="1482"/>
      <c r="U17" s="1482"/>
      <c r="V17" s="1482"/>
      <c r="W17" s="1482"/>
      <c r="X17" s="1482"/>
      <c r="Y17" s="1482"/>
      <c r="Z17" s="1482"/>
      <c r="AA17" s="1482"/>
      <c r="AB17" s="1482"/>
      <c r="AC17" s="1482"/>
      <c r="AD17" s="1482"/>
      <c r="AE17" s="1482"/>
      <c r="AF17" s="1482"/>
      <c r="AG17" s="1482"/>
      <c r="AH17" s="1482"/>
      <c r="AI17" s="1482"/>
      <c r="AJ17" s="1482"/>
      <c r="AK17" s="1482"/>
      <c r="AL17" s="1482"/>
      <c r="AM17" s="1482"/>
      <c r="AN17" s="1482"/>
      <c r="AO17" s="1482"/>
      <c r="AP17" s="1482"/>
      <c r="AQ17" s="1482"/>
      <c r="AR17" s="1482"/>
      <c r="AS17" s="1482"/>
      <c r="AT17" s="1482"/>
      <c r="AU17" s="1482"/>
      <c r="AV17" s="1482"/>
      <c r="AW17" s="1483"/>
      <c r="AX17" s="1418" t="str">
        <f>IF(BB3="４週","(11) 1～4週目の勤務時間数合計","(11) 1か月の勤務時間数   合計")</f>
        <v>(11) 1～4週目の勤務時間数合計</v>
      </c>
      <c r="AY17" s="1419"/>
      <c r="AZ17" s="1424" t="s">
        <v>328</v>
      </c>
      <c r="BA17" s="1425"/>
      <c r="BB17" s="1430" t="s">
        <v>329</v>
      </c>
      <c r="BC17" s="1431"/>
      <c r="BD17" s="1431"/>
      <c r="BE17" s="1431"/>
      <c r="BF17" s="1432"/>
    </row>
    <row r="18" spans="2:58" ht="20.25" customHeight="1" x14ac:dyDescent="0.15">
      <c r="B18" s="1452"/>
      <c r="C18" s="1457"/>
      <c r="D18" s="1458"/>
      <c r="E18" s="1459"/>
      <c r="F18" s="305"/>
      <c r="G18" s="1464"/>
      <c r="H18" s="1467"/>
      <c r="I18" s="1458"/>
      <c r="J18" s="1458"/>
      <c r="K18" s="1459"/>
      <c r="L18" s="1467"/>
      <c r="M18" s="1458"/>
      <c r="N18" s="1458"/>
      <c r="O18" s="1470"/>
      <c r="P18" s="1475"/>
      <c r="Q18" s="1476"/>
      <c r="R18" s="1477"/>
      <c r="S18" s="1433" t="s">
        <v>255</v>
      </c>
      <c r="T18" s="1434"/>
      <c r="U18" s="1434"/>
      <c r="V18" s="1434"/>
      <c r="W18" s="1434"/>
      <c r="X18" s="1434"/>
      <c r="Y18" s="1435"/>
      <c r="Z18" s="1433" t="s">
        <v>256</v>
      </c>
      <c r="AA18" s="1434"/>
      <c r="AB18" s="1434"/>
      <c r="AC18" s="1434"/>
      <c r="AD18" s="1434"/>
      <c r="AE18" s="1434"/>
      <c r="AF18" s="1435"/>
      <c r="AG18" s="1433" t="s">
        <v>257</v>
      </c>
      <c r="AH18" s="1434"/>
      <c r="AI18" s="1434"/>
      <c r="AJ18" s="1434"/>
      <c r="AK18" s="1434"/>
      <c r="AL18" s="1434"/>
      <c r="AM18" s="1435"/>
      <c r="AN18" s="1433" t="s">
        <v>258</v>
      </c>
      <c r="AO18" s="1434"/>
      <c r="AP18" s="1434"/>
      <c r="AQ18" s="1434"/>
      <c r="AR18" s="1434"/>
      <c r="AS18" s="1434"/>
      <c r="AT18" s="1435"/>
      <c r="AU18" s="1436" t="s">
        <v>259</v>
      </c>
      <c r="AV18" s="1437"/>
      <c r="AW18" s="1438"/>
      <c r="AX18" s="1420"/>
      <c r="AY18" s="1421"/>
      <c r="AZ18" s="1426"/>
      <c r="BA18" s="1427"/>
      <c r="BB18" s="1359"/>
      <c r="BC18" s="1360"/>
      <c r="BD18" s="1360"/>
      <c r="BE18" s="1360"/>
      <c r="BF18" s="1361"/>
    </row>
    <row r="19" spans="2:58" ht="20.25" customHeight="1" x14ac:dyDescent="0.15">
      <c r="B19" s="1452"/>
      <c r="C19" s="1457"/>
      <c r="D19" s="1458"/>
      <c r="E19" s="1459"/>
      <c r="F19" s="305"/>
      <c r="G19" s="1464"/>
      <c r="H19" s="1467"/>
      <c r="I19" s="1458"/>
      <c r="J19" s="1458"/>
      <c r="K19" s="1459"/>
      <c r="L19" s="1467"/>
      <c r="M19" s="1458"/>
      <c r="N19" s="1458"/>
      <c r="O19" s="1470"/>
      <c r="P19" s="1475"/>
      <c r="Q19" s="1476"/>
      <c r="R19" s="1477"/>
      <c r="S19" s="306">
        <v>1</v>
      </c>
      <c r="T19" s="307">
        <v>2</v>
      </c>
      <c r="U19" s="307">
        <v>3</v>
      </c>
      <c r="V19" s="307">
        <v>4</v>
      </c>
      <c r="W19" s="307">
        <v>5</v>
      </c>
      <c r="X19" s="307">
        <v>6</v>
      </c>
      <c r="Y19" s="308">
        <v>7</v>
      </c>
      <c r="Z19" s="306">
        <v>8</v>
      </c>
      <c r="AA19" s="307">
        <v>9</v>
      </c>
      <c r="AB19" s="307">
        <v>10</v>
      </c>
      <c r="AC19" s="307">
        <v>11</v>
      </c>
      <c r="AD19" s="307">
        <v>12</v>
      </c>
      <c r="AE19" s="307">
        <v>13</v>
      </c>
      <c r="AF19" s="308">
        <v>14</v>
      </c>
      <c r="AG19" s="309">
        <v>15</v>
      </c>
      <c r="AH19" s="307">
        <v>16</v>
      </c>
      <c r="AI19" s="307">
        <v>17</v>
      </c>
      <c r="AJ19" s="307">
        <v>18</v>
      </c>
      <c r="AK19" s="307">
        <v>19</v>
      </c>
      <c r="AL19" s="307">
        <v>20</v>
      </c>
      <c r="AM19" s="308">
        <v>21</v>
      </c>
      <c r="AN19" s="306">
        <v>22</v>
      </c>
      <c r="AO19" s="307">
        <v>23</v>
      </c>
      <c r="AP19" s="307">
        <v>24</v>
      </c>
      <c r="AQ19" s="307">
        <v>25</v>
      </c>
      <c r="AR19" s="307">
        <v>26</v>
      </c>
      <c r="AS19" s="307">
        <v>27</v>
      </c>
      <c r="AT19" s="308">
        <v>28</v>
      </c>
      <c r="AU19" s="310" t="str">
        <f>IF($BB$3="暦月",IF(DAY(DATE($AC$2,$AG$2,29))=29,29,""),"")</f>
        <v/>
      </c>
      <c r="AV19" s="311" t="str">
        <f>IF($BB$3="暦月",IF(DAY(DATE($AC$2,$AG$2,30))=30,30,""),"")</f>
        <v/>
      </c>
      <c r="AW19" s="312" t="str">
        <f>IF($BB$3="暦月",IF(DAY(DATE($AC$2,$AG$2,31))=31,31,""),"")</f>
        <v/>
      </c>
      <c r="AX19" s="1420"/>
      <c r="AY19" s="1421"/>
      <c r="AZ19" s="1426"/>
      <c r="BA19" s="1427"/>
      <c r="BB19" s="1359"/>
      <c r="BC19" s="1360"/>
      <c r="BD19" s="1360"/>
      <c r="BE19" s="1360"/>
      <c r="BF19" s="1361"/>
    </row>
    <row r="20" spans="2:58" ht="20.25" hidden="1" customHeight="1" x14ac:dyDescent="0.15">
      <c r="B20" s="1452"/>
      <c r="C20" s="1457"/>
      <c r="D20" s="1458"/>
      <c r="E20" s="1459"/>
      <c r="F20" s="305"/>
      <c r="G20" s="1464"/>
      <c r="H20" s="1467"/>
      <c r="I20" s="1458"/>
      <c r="J20" s="1458"/>
      <c r="K20" s="1459"/>
      <c r="L20" s="1467"/>
      <c r="M20" s="1458"/>
      <c r="N20" s="1458"/>
      <c r="O20" s="1470"/>
      <c r="P20" s="1475"/>
      <c r="Q20" s="1476"/>
      <c r="R20" s="1477"/>
      <c r="S20" s="306">
        <f>WEEKDAY(DATE($AC$2,$AG$2,1))</f>
        <v>2</v>
      </c>
      <c r="T20" s="307">
        <f>WEEKDAY(DATE($AC$2,$AG$2,2))</f>
        <v>3</v>
      </c>
      <c r="U20" s="307">
        <f>WEEKDAY(DATE($AC$2,$AG$2,3))</f>
        <v>4</v>
      </c>
      <c r="V20" s="307">
        <f>WEEKDAY(DATE($AC$2,$AG$2,4))</f>
        <v>5</v>
      </c>
      <c r="W20" s="307">
        <f>WEEKDAY(DATE($AC$2,$AG$2,5))</f>
        <v>6</v>
      </c>
      <c r="X20" s="307">
        <f>WEEKDAY(DATE($AC$2,$AG$2,6))</f>
        <v>7</v>
      </c>
      <c r="Y20" s="308">
        <f>WEEKDAY(DATE($AC$2,$AG$2,7))</f>
        <v>1</v>
      </c>
      <c r="Z20" s="306">
        <f>WEEKDAY(DATE($AC$2,$AG$2,8))</f>
        <v>2</v>
      </c>
      <c r="AA20" s="307">
        <f>WEEKDAY(DATE($AC$2,$AG$2,9))</f>
        <v>3</v>
      </c>
      <c r="AB20" s="307">
        <f>WEEKDAY(DATE($AC$2,$AG$2,10))</f>
        <v>4</v>
      </c>
      <c r="AC20" s="307">
        <f>WEEKDAY(DATE($AC$2,$AG$2,11))</f>
        <v>5</v>
      </c>
      <c r="AD20" s="307">
        <f>WEEKDAY(DATE($AC$2,$AG$2,12))</f>
        <v>6</v>
      </c>
      <c r="AE20" s="307">
        <f>WEEKDAY(DATE($AC$2,$AG$2,13))</f>
        <v>7</v>
      </c>
      <c r="AF20" s="308">
        <f>WEEKDAY(DATE($AC$2,$AG$2,14))</f>
        <v>1</v>
      </c>
      <c r="AG20" s="306">
        <f>WEEKDAY(DATE($AC$2,$AG$2,15))</f>
        <v>2</v>
      </c>
      <c r="AH20" s="307">
        <f>WEEKDAY(DATE($AC$2,$AG$2,16))</f>
        <v>3</v>
      </c>
      <c r="AI20" s="307">
        <f>WEEKDAY(DATE($AC$2,$AG$2,17))</f>
        <v>4</v>
      </c>
      <c r="AJ20" s="307">
        <f>WEEKDAY(DATE($AC$2,$AG$2,18))</f>
        <v>5</v>
      </c>
      <c r="AK20" s="307">
        <f>WEEKDAY(DATE($AC$2,$AG$2,19))</f>
        <v>6</v>
      </c>
      <c r="AL20" s="307">
        <f>WEEKDAY(DATE($AC$2,$AG$2,20))</f>
        <v>7</v>
      </c>
      <c r="AM20" s="308">
        <f>WEEKDAY(DATE($AC$2,$AG$2,21))</f>
        <v>1</v>
      </c>
      <c r="AN20" s="306">
        <f>WEEKDAY(DATE($AC$2,$AG$2,22))</f>
        <v>2</v>
      </c>
      <c r="AO20" s="307">
        <f>WEEKDAY(DATE($AC$2,$AG$2,23))</f>
        <v>3</v>
      </c>
      <c r="AP20" s="307">
        <f>WEEKDAY(DATE($AC$2,$AG$2,24))</f>
        <v>4</v>
      </c>
      <c r="AQ20" s="307">
        <f>WEEKDAY(DATE($AC$2,$AG$2,25))</f>
        <v>5</v>
      </c>
      <c r="AR20" s="307">
        <f>WEEKDAY(DATE($AC$2,$AG$2,26))</f>
        <v>6</v>
      </c>
      <c r="AS20" s="307">
        <f>WEEKDAY(DATE($AC$2,$AG$2,27))</f>
        <v>7</v>
      </c>
      <c r="AT20" s="308">
        <f>WEEKDAY(DATE($AC$2,$AG$2,28))</f>
        <v>1</v>
      </c>
      <c r="AU20" s="306">
        <f>IF(AU19=29,WEEKDAY(DATE($AC$2,$AG$2,29)),0)</f>
        <v>0</v>
      </c>
      <c r="AV20" s="307">
        <f>IF(AV19=30,WEEKDAY(DATE($AC$2,$AG$2,30)),0)</f>
        <v>0</v>
      </c>
      <c r="AW20" s="308">
        <f>IF(AW19=31,WEEKDAY(DATE($AC$2,$AG$2,31)),0)</f>
        <v>0</v>
      </c>
      <c r="AX20" s="1420"/>
      <c r="AY20" s="1421"/>
      <c r="AZ20" s="1426"/>
      <c r="BA20" s="1427"/>
      <c r="BB20" s="1359"/>
      <c r="BC20" s="1360"/>
      <c r="BD20" s="1360"/>
      <c r="BE20" s="1360"/>
      <c r="BF20" s="1361"/>
    </row>
    <row r="21" spans="2:58" ht="22.5" customHeight="1" thickBot="1" x14ac:dyDescent="0.2">
      <c r="B21" s="1453"/>
      <c r="C21" s="1460"/>
      <c r="D21" s="1461"/>
      <c r="E21" s="1462"/>
      <c r="F21" s="313"/>
      <c r="G21" s="1465"/>
      <c r="H21" s="1468"/>
      <c r="I21" s="1461"/>
      <c r="J21" s="1461"/>
      <c r="K21" s="1462"/>
      <c r="L21" s="1468"/>
      <c r="M21" s="1461"/>
      <c r="N21" s="1461"/>
      <c r="O21" s="1471"/>
      <c r="P21" s="1478"/>
      <c r="Q21" s="1479"/>
      <c r="R21" s="1480"/>
      <c r="S21" s="314" t="str">
        <f>IF(S20=1,"日",IF(S20=2,"月",IF(S20=3,"火",IF(S20=4,"水",IF(S20=5,"木",IF(S20=6,"金","土"))))))</f>
        <v>月</v>
      </c>
      <c r="T21" s="315" t="str">
        <f t="shared" ref="T21:AT21" si="0">IF(T20=1,"日",IF(T20=2,"月",IF(T20=3,"火",IF(T20=4,"水",IF(T20=5,"木",IF(T20=6,"金","土"))))))</f>
        <v>火</v>
      </c>
      <c r="U21" s="315" t="str">
        <f t="shared" si="0"/>
        <v>水</v>
      </c>
      <c r="V21" s="315" t="str">
        <f t="shared" si="0"/>
        <v>木</v>
      </c>
      <c r="W21" s="315" t="str">
        <f t="shared" si="0"/>
        <v>金</v>
      </c>
      <c r="X21" s="315" t="str">
        <f t="shared" si="0"/>
        <v>土</v>
      </c>
      <c r="Y21" s="316" t="str">
        <f t="shared" si="0"/>
        <v>日</v>
      </c>
      <c r="Z21" s="314" t="str">
        <f>IF(Z20=1,"日",IF(Z20=2,"月",IF(Z20=3,"火",IF(Z20=4,"水",IF(Z20=5,"木",IF(Z20=6,"金","土"))))))</f>
        <v>月</v>
      </c>
      <c r="AA21" s="315" t="str">
        <f t="shared" si="0"/>
        <v>火</v>
      </c>
      <c r="AB21" s="315" t="str">
        <f t="shared" si="0"/>
        <v>水</v>
      </c>
      <c r="AC21" s="315" t="str">
        <f t="shared" si="0"/>
        <v>木</v>
      </c>
      <c r="AD21" s="315" t="str">
        <f t="shared" si="0"/>
        <v>金</v>
      </c>
      <c r="AE21" s="315" t="str">
        <f t="shared" si="0"/>
        <v>土</v>
      </c>
      <c r="AF21" s="316" t="str">
        <f t="shared" si="0"/>
        <v>日</v>
      </c>
      <c r="AG21" s="314" t="str">
        <f>IF(AG20=1,"日",IF(AG20=2,"月",IF(AG20=3,"火",IF(AG20=4,"水",IF(AG20=5,"木",IF(AG20=6,"金","土"))))))</f>
        <v>月</v>
      </c>
      <c r="AH21" s="315" t="str">
        <f t="shared" si="0"/>
        <v>火</v>
      </c>
      <c r="AI21" s="315" t="str">
        <f t="shared" si="0"/>
        <v>水</v>
      </c>
      <c r="AJ21" s="315" t="str">
        <f t="shared" si="0"/>
        <v>木</v>
      </c>
      <c r="AK21" s="315" t="str">
        <f t="shared" si="0"/>
        <v>金</v>
      </c>
      <c r="AL21" s="315" t="str">
        <f t="shared" si="0"/>
        <v>土</v>
      </c>
      <c r="AM21" s="316" t="str">
        <f t="shared" si="0"/>
        <v>日</v>
      </c>
      <c r="AN21" s="314" t="str">
        <f>IF(AN20=1,"日",IF(AN20=2,"月",IF(AN20=3,"火",IF(AN20=4,"水",IF(AN20=5,"木",IF(AN20=6,"金","土"))))))</f>
        <v>月</v>
      </c>
      <c r="AO21" s="315" t="str">
        <f t="shared" si="0"/>
        <v>火</v>
      </c>
      <c r="AP21" s="315" t="str">
        <f t="shared" si="0"/>
        <v>水</v>
      </c>
      <c r="AQ21" s="315" t="str">
        <f t="shared" si="0"/>
        <v>木</v>
      </c>
      <c r="AR21" s="315" t="str">
        <f t="shared" si="0"/>
        <v>金</v>
      </c>
      <c r="AS21" s="315" t="str">
        <f t="shared" si="0"/>
        <v>土</v>
      </c>
      <c r="AT21" s="316" t="str">
        <f t="shared" si="0"/>
        <v>日</v>
      </c>
      <c r="AU21" s="315" t="str">
        <f>IF(AU20=1,"日",IF(AU20=2,"月",IF(AU20=3,"火",IF(AU20=4,"水",IF(AU20=5,"木",IF(AU20=6,"金",IF(AU20=0,"","土")))))))</f>
        <v/>
      </c>
      <c r="AV21" s="315" t="str">
        <f>IF(AV20=1,"日",IF(AV20=2,"月",IF(AV20=3,"火",IF(AV20=4,"水",IF(AV20=5,"木",IF(AV20=6,"金",IF(AV20=0,"","土")))))))</f>
        <v/>
      </c>
      <c r="AW21" s="315" t="str">
        <f>IF(AW20=1,"日",IF(AW20=2,"月",IF(AW20=3,"火",IF(AW20=4,"水",IF(AW20=5,"木",IF(AW20=6,"金",IF(AW20=0,"","土")))))))</f>
        <v/>
      </c>
      <c r="AX21" s="1422"/>
      <c r="AY21" s="1423"/>
      <c r="AZ21" s="1428"/>
      <c r="BA21" s="1429"/>
      <c r="BB21" s="1362"/>
      <c r="BC21" s="1363"/>
      <c r="BD21" s="1363"/>
      <c r="BE21" s="1363"/>
      <c r="BF21" s="1364"/>
    </row>
    <row r="22" spans="2:58" ht="20.25" customHeight="1" x14ac:dyDescent="0.15">
      <c r="B22" s="1405">
        <v>1</v>
      </c>
      <c r="C22" s="1406"/>
      <c r="D22" s="1407"/>
      <c r="E22" s="1408"/>
      <c r="F22" s="317"/>
      <c r="G22" s="1409"/>
      <c r="H22" s="1234"/>
      <c r="I22" s="1410"/>
      <c r="J22" s="1410"/>
      <c r="K22" s="1411"/>
      <c r="L22" s="1412"/>
      <c r="M22" s="1413"/>
      <c r="N22" s="1413"/>
      <c r="O22" s="1414"/>
      <c r="P22" s="1415" t="s">
        <v>330</v>
      </c>
      <c r="Q22" s="1416"/>
      <c r="R22" s="1417"/>
      <c r="S22" s="318"/>
      <c r="T22" s="319"/>
      <c r="U22" s="319"/>
      <c r="V22" s="319"/>
      <c r="W22" s="319"/>
      <c r="X22" s="319"/>
      <c r="Y22" s="320"/>
      <c r="Z22" s="318"/>
      <c r="AA22" s="319"/>
      <c r="AB22" s="319"/>
      <c r="AC22" s="319"/>
      <c r="AD22" s="319"/>
      <c r="AE22" s="319"/>
      <c r="AF22" s="320"/>
      <c r="AG22" s="318"/>
      <c r="AH22" s="319"/>
      <c r="AI22" s="319"/>
      <c r="AJ22" s="319"/>
      <c r="AK22" s="319"/>
      <c r="AL22" s="319"/>
      <c r="AM22" s="320"/>
      <c r="AN22" s="318"/>
      <c r="AO22" s="319"/>
      <c r="AP22" s="319"/>
      <c r="AQ22" s="319"/>
      <c r="AR22" s="319"/>
      <c r="AS22" s="319"/>
      <c r="AT22" s="320"/>
      <c r="AU22" s="318"/>
      <c r="AV22" s="319"/>
      <c r="AW22" s="319"/>
      <c r="AX22" s="1439"/>
      <c r="AY22" s="1440"/>
      <c r="AZ22" s="1441"/>
      <c r="BA22" s="1442"/>
      <c r="BB22" s="1443"/>
      <c r="BC22" s="1444"/>
      <c r="BD22" s="1444"/>
      <c r="BE22" s="1444"/>
      <c r="BF22" s="1445"/>
    </row>
    <row r="23" spans="2:58" ht="20.25" customHeight="1" x14ac:dyDescent="0.15">
      <c r="B23" s="1379"/>
      <c r="C23" s="1399"/>
      <c r="D23" s="1400"/>
      <c r="E23" s="1401"/>
      <c r="F23" s="321"/>
      <c r="G23" s="1291"/>
      <c r="H23" s="1295"/>
      <c r="I23" s="1293"/>
      <c r="J23" s="1293"/>
      <c r="K23" s="1294"/>
      <c r="L23" s="1299"/>
      <c r="M23" s="1300"/>
      <c r="N23" s="1300"/>
      <c r="O23" s="1301"/>
      <c r="P23" s="1343" t="s">
        <v>331</v>
      </c>
      <c r="Q23" s="1344"/>
      <c r="R23" s="1345"/>
      <c r="S23" s="322" t="str">
        <f>IF(S22="","",VLOOKUP(S22,'[1]シフト記号表（勤務時間帯）'!$C$6:$K$35,9,FALSE))</f>
        <v/>
      </c>
      <c r="T23" s="323" t="str">
        <f>IF(T22="","",VLOOKUP(T22,'[1]シフト記号表（勤務時間帯）'!$C$6:$K$35,9,FALSE))</f>
        <v/>
      </c>
      <c r="U23" s="323" t="str">
        <f>IF(U22="","",VLOOKUP(U22,'[1]シフト記号表（勤務時間帯）'!$C$6:$K$35,9,FALSE))</f>
        <v/>
      </c>
      <c r="V23" s="323" t="str">
        <f>IF(V22="","",VLOOKUP(V22,'[1]シフト記号表（勤務時間帯）'!$C$6:$K$35,9,FALSE))</f>
        <v/>
      </c>
      <c r="W23" s="323" t="str">
        <f>IF(W22="","",VLOOKUP(W22,'[1]シフト記号表（勤務時間帯）'!$C$6:$K$35,9,FALSE))</f>
        <v/>
      </c>
      <c r="X23" s="323" t="str">
        <f>IF(X22="","",VLOOKUP(X22,'[1]シフト記号表（勤務時間帯）'!$C$6:$K$35,9,FALSE))</f>
        <v/>
      </c>
      <c r="Y23" s="324" t="str">
        <f>IF(Y22="","",VLOOKUP(Y22,'[1]シフト記号表（勤務時間帯）'!$C$6:$K$35,9,FALSE))</f>
        <v/>
      </c>
      <c r="Z23" s="322" t="str">
        <f>IF(Z22="","",VLOOKUP(Z22,'[1]シフト記号表（勤務時間帯）'!$C$6:$K$35,9,FALSE))</f>
        <v/>
      </c>
      <c r="AA23" s="323" t="str">
        <f>IF(AA22="","",VLOOKUP(AA22,'[1]シフト記号表（勤務時間帯）'!$C$6:$K$35,9,FALSE))</f>
        <v/>
      </c>
      <c r="AB23" s="323" t="str">
        <f>IF(AB22="","",VLOOKUP(AB22,'[1]シフト記号表（勤務時間帯）'!$C$6:$K$35,9,FALSE))</f>
        <v/>
      </c>
      <c r="AC23" s="323" t="str">
        <f>IF(AC22="","",VLOOKUP(AC22,'[1]シフト記号表（勤務時間帯）'!$C$6:$K$35,9,FALSE))</f>
        <v/>
      </c>
      <c r="AD23" s="323" t="str">
        <f>IF(AD22="","",VLOOKUP(AD22,'[1]シフト記号表（勤務時間帯）'!$C$6:$K$35,9,FALSE))</f>
        <v/>
      </c>
      <c r="AE23" s="323" t="str">
        <f>IF(AE22="","",VLOOKUP(AE22,'[1]シフト記号表（勤務時間帯）'!$C$6:$K$35,9,FALSE))</f>
        <v/>
      </c>
      <c r="AF23" s="324" t="str">
        <f>IF(AF22="","",VLOOKUP(AF22,'[1]シフト記号表（勤務時間帯）'!$C$6:$K$35,9,FALSE))</f>
        <v/>
      </c>
      <c r="AG23" s="322" t="str">
        <f>IF(AG22="","",VLOOKUP(AG22,'[1]シフト記号表（勤務時間帯）'!$C$6:$K$35,9,FALSE))</f>
        <v/>
      </c>
      <c r="AH23" s="323" t="str">
        <f>IF(AH22="","",VLOOKUP(AH22,'[1]シフト記号表（勤務時間帯）'!$C$6:$K$35,9,FALSE))</f>
        <v/>
      </c>
      <c r="AI23" s="323" t="str">
        <f>IF(AI22="","",VLOOKUP(AI22,'[1]シフト記号表（勤務時間帯）'!$C$6:$K$35,9,FALSE))</f>
        <v/>
      </c>
      <c r="AJ23" s="323" t="str">
        <f>IF(AJ22="","",VLOOKUP(AJ22,'[1]シフト記号表（勤務時間帯）'!$C$6:$K$35,9,FALSE))</f>
        <v/>
      </c>
      <c r="AK23" s="323" t="str">
        <f>IF(AK22="","",VLOOKUP(AK22,'[1]シフト記号表（勤務時間帯）'!$C$6:$K$35,9,FALSE))</f>
        <v/>
      </c>
      <c r="AL23" s="323" t="str">
        <f>IF(AL22="","",VLOOKUP(AL22,'[1]シフト記号表（勤務時間帯）'!$C$6:$K$35,9,FALSE))</f>
        <v/>
      </c>
      <c r="AM23" s="324" t="str">
        <f>IF(AM22="","",VLOOKUP(AM22,'[1]シフト記号表（勤務時間帯）'!$C$6:$K$35,9,FALSE))</f>
        <v/>
      </c>
      <c r="AN23" s="322" t="str">
        <f>IF(AN22="","",VLOOKUP(AN22,'[1]シフト記号表（勤務時間帯）'!$C$6:$K$35,9,FALSE))</f>
        <v/>
      </c>
      <c r="AO23" s="323" t="str">
        <f>IF(AO22="","",VLOOKUP(AO22,'[1]シフト記号表（勤務時間帯）'!$C$6:$K$35,9,FALSE))</f>
        <v/>
      </c>
      <c r="AP23" s="323" t="str">
        <f>IF(AP22="","",VLOOKUP(AP22,'[1]シフト記号表（勤務時間帯）'!$C$6:$K$35,9,FALSE))</f>
        <v/>
      </c>
      <c r="AQ23" s="323" t="str">
        <f>IF(AQ22="","",VLOOKUP(AQ22,'[1]シフト記号表（勤務時間帯）'!$C$6:$K$35,9,FALSE))</f>
        <v/>
      </c>
      <c r="AR23" s="323" t="str">
        <f>IF(AR22="","",VLOOKUP(AR22,'[1]シフト記号表（勤務時間帯）'!$C$6:$K$35,9,FALSE))</f>
        <v/>
      </c>
      <c r="AS23" s="323" t="str">
        <f>IF(AS22="","",VLOOKUP(AS22,'[1]シフト記号表（勤務時間帯）'!$C$6:$K$35,9,FALSE))</f>
        <v/>
      </c>
      <c r="AT23" s="324" t="str">
        <f>IF(AT22="","",VLOOKUP(AT22,'[1]シフト記号表（勤務時間帯）'!$C$6:$K$35,9,FALSE))</f>
        <v/>
      </c>
      <c r="AU23" s="322" t="str">
        <f>IF(AU22="","",VLOOKUP(AU22,'[1]シフト記号表（勤務時間帯）'!$C$6:$K$35,9,FALSE))</f>
        <v/>
      </c>
      <c r="AV23" s="323" t="str">
        <f>IF(AV22="","",VLOOKUP(AV22,'[1]シフト記号表（勤務時間帯）'!$C$6:$K$35,9,FALSE))</f>
        <v/>
      </c>
      <c r="AW23" s="323" t="str">
        <f>IF(AW22="","",VLOOKUP(AW22,'[1]シフト記号表（勤務時間帯）'!$C$6:$K$35,9,FALSE))</f>
        <v/>
      </c>
      <c r="AX23" s="1346">
        <f>IF($BB$3="４週",SUM(S23:AT23),IF($BB$3="暦月",SUM(S23:AW23),""))</f>
        <v>0</v>
      </c>
      <c r="AY23" s="1347"/>
      <c r="AZ23" s="1348">
        <f>IF($BB$3="４週",AX23/4,IF($BB$3="暦月",'[1]通所型サービス（1枚版）'!AX23/('[1]通所型サービス（1枚版）'!$BB$8/7),""))</f>
        <v>0</v>
      </c>
      <c r="BA23" s="1349"/>
      <c r="BB23" s="1370"/>
      <c r="BC23" s="1371"/>
      <c r="BD23" s="1371"/>
      <c r="BE23" s="1371"/>
      <c r="BF23" s="1372"/>
    </row>
    <row r="24" spans="2:58" ht="20.25" customHeight="1" x14ac:dyDescent="0.15">
      <c r="B24" s="1379"/>
      <c r="C24" s="1402"/>
      <c r="D24" s="1403"/>
      <c r="E24" s="1404"/>
      <c r="F24" s="325">
        <f>C22</f>
        <v>0</v>
      </c>
      <c r="G24" s="1291"/>
      <c r="H24" s="1295"/>
      <c r="I24" s="1293"/>
      <c r="J24" s="1293"/>
      <c r="K24" s="1294"/>
      <c r="L24" s="1299"/>
      <c r="M24" s="1300"/>
      <c r="N24" s="1300"/>
      <c r="O24" s="1301"/>
      <c r="P24" s="1376" t="s">
        <v>332</v>
      </c>
      <c r="Q24" s="1377"/>
      <c r="R24" s="1378"/>
      <c r="S24" s="326" t="str">
        <f>IF(S22="","",VLOOKUP(S22,'[1]シフト記号表（勤務時間帯）'!$C$6:$U$35,19,FALSE))</f>
        <v/>
      </c>
      <c r="T24" s="327" t="str">
        <f>IF(T22="","",VLOOKUP(T22,'[1]シフト記号表（勤務時間帯）'!$C$6:$U$35,19,FALSE))</f>
        <v/>
      </c>
      <c r="U24" s="327" t="str">
        <f>IF(U22="","",VLOOKUP(U22,'[1]シフト記号表（勤務時間帯）'!$C$6:$U$35,19,FALSE))</f>
        <v/>
      </c>
      <c r="V24" s="327" t="str">
        <f>IF(V22="","",VLOOKUP(V22,'[1]シフト記号表（勤務時間帯）'!$C$6:$U$35,19,FALSE))</f>
        <v/>
      </c>
      <c r="W24" s="327" t="str">
        <f>IF(W22="","",VLOOKUP(W22,'[1]シフト記号表（勤務時間帯）'!$C$6:$U$35,19,FALSE))</f>
        <v/>
      </c>
      <c r="X24" s="327" t="str">
        <f>IF(X22="","",VLOOKUP(X22,'[1]シフト記号表（勤務時間帯）'!$C$6:$U$35,19,FALSE))</f>
        <v/>
      </c>
      <c r="Y24" s="328" t="str">
        <f>IF(Y22="","",VLOOKUP(Y22,'[1]シフト記号表（勤務時間帯）'!$C$6:$U$35,19,FALSE))</f>
        <v/>
      </c>
      <c r="Z24" s="326" t="str">
        <f>IF(Z22="","",VLOOKUP(Z22,'[1]シフト記号表（勤務時間帯）'!$C$6:$U$35,19,FALSE))</f>
        <v/>
      </c>
      <c r="AA24" s="327" t="str">
        <f>IF(AA22="","",VLOOKUP(AA22,'[1]シフト記号表（勤務時間帯）'!$C$6:$U$35,19,FALSE))</f>
        <v/>
      </c>
      <c r="AB24" s="327" t="str">
        <f>IF(AB22="","",VLOOKUP(AB22,'[1]シフト記号表（勤務時間帯）'!$C$6:$U$35,19,FALSE))</f>
        <v/>
      </c>
      <c r="AC24" s="327" t="str">
        <f>IF(AC22="","",VLOOKUP(AC22,'[1]シフト記号表（勤務時間帯）'!$C$6:$U$35,19,FALSE))</f>
        <v/>
      </c>
      <c r="AD24" s="327" t="str">
        <f>IF(AD22="","",VLOOKUP(AD22,'[1]シフト記号表（勤務時間帯）'!$C$6:$U$35,19,FALSE))</f>
        <v/>
      </c>
      <c r="AE24" s="327" t="str">
        <f>IF(AE22="","",VLOOKUP(AE22,'[1]シフト記号表（勤務時間帯）'!$C$6:$U$35,19,FALSE))</f>
        <v/>
      </c>
      <c r="AF24" s="328" t="str">
        <f>IF(AF22="","",VLOOKUP(AF22,'[1]シフト記号表（勤務時間帯）'!$C$6:$U$35,19,FALSE))</f>
        <v/>
      </c>
      <c r="AG24" s="326" t="str">
        <f>IF(AG22="","",VLOOKUP(AG22,'[1]シフト記号表（勤務時間帯）'!$C$6:$U$35,19,FALSE))</f>
        <v/>
      </c>
      <c r="AH24" s="327" t="str">
        <f>IF(AH22="","",VLOOKUP(AH22,'[1]シフト記号表（勤務時間帯）'!$C$6:$U$35,19,FALSE))</f>
        <v/>
      </c>
      <c r="AI24" s="327" t="str">
        <f>IF(AI22="","",VLOOKUP(AI22,'[1]シフト記号表（勤務時間帯）'!$C$6:$U$35,19,FALSE))</f>
        <v/>
      </c>
      <c r="AJ24" s="327" t="str">
        <f>IF(AJ22="","",VLOOKUP(AJ22,'[1]シフト記号表（勤務時間帯）'!$C$6:$U$35,19,FALSE))</f>
        <v/>
      </c>
      <c r="AK24" s="327" t="str">
        <f>IF(AK22="","",VLOOKUP(AK22,'[1]シフト記号表（勤務時間帯）'!$C$6:$U$35,19,FALSE))</f>
        <v/>
      </c>
      <c r="AL24" s="327" t="str">
        <f>IF(AL22="","",VLOOKUP(AL22,'[1]シフト記号表（勤務時間帯）'!$C$6:$U$35,19,FALSE))</f>
        <v/>
      </c>
      <c r="AM24" s="328" t="str">
        <f>IF(AM22="","",VLOOKUP(AM22,'[1]シフト記号表（勤務時間帯）'!$C$6:$U$35,19,FALSE))</f>
        <v/>
      </c>
      <c r="AN24" s="326" t="str">
        <f>IF(AN22="","",VLOOKUP(AN22,'[1]シフト記号表（勤務時間帯）'!$C$6:$U$35,19,FALSE))</f>
        <v/>
      </c>
      <c r="AO24" s="327" t="str">
        <f>IF(AO22="","",VLOOKUP(AO22,'[1]シフト記号表（勤務時間帯）'!$C$6:$U$35,19,FALSE))</f>
        <v/>
      </c>
      <c r="AP24" s="327" t="str">
        <f>IF(AP22="","",VLOOKUP(AP22,'[1]シフト記号表（勤務時間帯）'!$C$6:$U$35,19,FALSE))</f>
        <v/>
      </c>
      <c r="AQ24" s="327" t="str">
        <f>IF(AQ22="","",VLOOKUP(AQ22,'[1]シフト記号表（勤務時間帯）'!$C$6:$U$35,19,FALSE))</f>
        <v/>
      </c>
      <c r="AR24" s="327" t="str">
        <f>IF(AR22="","",VLOOKUP(AR22,'[1]シフト記号表（勤務時間帯）'!$C$6:$U$35,19,FALSE))</f>
        <v/>
      </c>
      <c r="AS24" s="327" t="str">
        <f>IF(AS22="","",VLOOKUP(AS22,'[1]シフト記号表（勤務時間帯）'!$C$6:$U$35,19,FALSE))</f>
        <v/>
      </c>
      <c r="AT24" s="328" t="str">
        <f>IF(AT22="","",VLOOKUP(AT22,'[1]シフト記号表（勤務時間帯）'!$C$6:$U$35,19,FALSE))</f>
        <v/>
      </c>
      <c r="AU24" s="326" t="str">
        <f>IF(AU22="","",VLOOKUP(AU22,'[1]シフト記号表（勤務時間帯）'!$C$6:$U$35,19,FALSE))</f>
        <v/>
      </c>
      <c r="AV24" s="327" t="str">
        <f>IF(AV22="","",VLOOKUP(AV22,'[1]シフト記号表（勤務時間帯）'!$C$6:$U$35,19,FALSE))</f>
        <v/>
      </c>
      <c r="AW24" s="327" t="str">
        <f>IF(AW22="","",VLOOKUP(AW22,'[1]シフト記号表（勤務時間帯）'!$C$6:$U$35,19,FALSE))</f>
        <v/>
      </c>
      <c r="AX24" s="1353">
        <f>IF($BB$3="４週",SUM(S24:AT24),IF($BB$3="暦月",SUM(S24:AW24),""))</f>
        <v>0</v>
      </c>
      <c r="AY24" s="1354"/>
      <c r="AZ24" s="1355">
        <f>IF($BB$3="４週",AX24/4,IF($BB$3="暦月",'[1]通所型サービス（1枚版）'!AX24/('[1]通所型サービス（1枚版）'!$BB$8/7),""))</f>
        <v>0</v>
      </c>
      <c r="BA24" s="1356"/>
      <c r="BB24" s="1373"/>
      <c r="BC24" s="1374"/>
      <c r="BD24" s="1374"/>
      <c r="BE24" s="1374"/>
      <c r="BF24" s="1375"/>
    </row>
    <row r="25" spans="2:58" ht="20.25" customHeight="1" x14ac:dyDescent="0.15">
      <c r="B25" s="1379">
        <f>B22+1</f>
        <v>2</v>
      </c>
      <c r="C25" s="1396"/>
      <c r="D25" s="1397"/>
      <c r="E25" s="1398"/>
      <c r="F25" s="329"/>
      <c r="G25" s="1290"/>
      <c r="H25" s="1217"/>
      <c r="I25" s="1293"/>
      <c r="J25" s="1293"/>
      <c r="K25" s="1294"/>
      <c r="L25" s="1296"/>
      <c r="M25" s="1297"/>
      <c r="N25" s="1297"/>
      <c r="O25" s="1298"/>
      <c r="P25" s="1305" t="s">
        <v>330</v>
      </c>
      <c r="Q25" s="1306"/>
      <c r="R25" s="1307"/>
      <c r="S25" s="318"/>
      <c r="T25" s="319"/>
      <c r="U25" s="319"/>
      <c r="V25" s="319"/>
      <c r="W25" s="319"/>
      <c r="X25" s="319"/>
      <c r="Y25" s="320"/>
      <c r="Z25" s="318"/>
      <c r="AA25" s="319"/>
      <c r="AB25" s="319"/>
      <c r="AC25" s="319"/>
      <c r="AD25" s="319"/>
      <c r="AE25" s="319"/>
      <c r="AF25" s="320"/>
      <c r="AG25" s="318"/>
      <c r="AH25" s="319"/>
      <c r="AI25" s="319"/>
      <c r="AJ25" s="319"/>
      <c r="AK25" s="319"/>
      <c r="AL25" s="319"/>
      <c r="AM25" s="320"/>
      <c r="AN25" s="318"/>
      <c r="AO25" s="319"/>
      <c r="AP25" s="319"/>
      <c r="AQ25" s="319"/>
      <c r="AR25" s="319"/>
      <c r="AS25" s="319"/>
      <c r="AT25" s="320"/>
      <c r="AU25" s="318"/>
      <c r="AV25" s="319"/>
      <c r="AW25" s="319"/>
      <c r="AX25" s="1334"/>
      <c r="AY25" s="1335"/>
      <c r="AZ25" s="1336"/>
      <c r="BA25" s="1337"/>
      <c r="BB25" s="1367"/>
      <c r="BC25" s="1368"/>
      <c r="BD25" s="1368"/>
      <c r="BE25" s="1368"/>
      <c r="BF25" s="1369"/>
    </row>
    <row r="26" spans="2:58" ht="20.25" customHeight="1" x14ac:dyDescent="0.15">
      <c r="B26" s="1379"/>
      <c r="C26" s="1399"/>
      <c r="D26" s="1400"/>
      <c r="E26" s="1401"/>
      <c r="F26" s="321"/>
      <c r="G26" s="1291"/>
      <c r="H26" s="1295"/>
      <c r="I26" s="1293"/>
      <c r="J26" s="1293"/>
      <c r="K26" s="1294"/>
      <c r="L26" s="1299"/>
      <c r="M26" s="1300"/>
      <c r="N26" s="1300"/>
      <c r="O26" s="1301"/>
      <c r="P26" s="1343" t="s">
        <v>331</v>
      </c>
      <c r="Q26" s="1344"/>
      <c r="R26" s="1345"/>
      <c r="S26" s="322" t="str">
        <f>IF(S25="","",VLOOKUP(S25,'[1]シフト記号表（勤務時間帯）'!$C$6:$K$35,9,FALSE))</f>
        <v/>
      </c>
      <c r="T26" s="323" t="str">
        <f>IF(T25="","",VLOOKUP(T25,'[1]シフト記号表（勤務時間帯）'!$C$6:$K$35,9,FALSE))</f>
        <v/>
      </c>
      <c r="U26" s="323" t="str">
        <f>IF(U25="","",VLOOKUP(U25,'[1]シフト記号表（勤務時間帯）'!$C$6:$K$35,9,FALSE))</f>
        <v/>
      </c>
      <c r="V26" s="323" t="str">
        <f>IF(V25="","",VLOOKUP(V25,'[1]シフト記号表（勤務時間帯）'!$C$6:$K$35,9,FALSE))</f>
        <v/>
      </c>
      <c r="W26" s="323" t="str">
        <f>IF(W25="","",VLOOKUP(W25,'[1]シフト記号表（勤務時間帯）'!$C$6:$K$35,9,FALSE))</f>
        <v/>
      </c>
      <c r="X26" s="323" t="str">
        <f>IF(X25="","",VLOOKUP(X25,'[1]シフト記号表（勤務時間帯）'!$C$6:$K$35,9,FALSE))</f>
        <v/>
      </c>
      <c r="Y26" s="324" t="str">
        <f>IF(Y25="","",VLOOKUP(Y25,'[1]シフト記号表（勤務時間帯）'!$C$6:$K$35,9,FALSE))</f>
        <v/>
      </c>
      <c r="Z26" s="322" t="str">
        <f>IF(Z25="","",VLOOKUP(Z25,'[1]シフト記号表（勤務時間帯）'!$C$6:$K$35,9,FALSE))</f>
        <v/>
      </c>
      <c r="AA26" s="323" t="str">
        <f>IF(AA25="","",VLOOKUP(AA25,'[1]シフト記号表（勤務時間帯）'!$C$6:$K$35,9,FALSE))</f>
        <v/>
      </c>
      <c r="AB26" s="323" t="str">
        <f>IF(AB25="","",VLOOKUP(AB25,'[1]シフト記号表（勤務時間帯）'!$C$6:$K$35,9,FALSE))</f>
        <v/>
      </c>
      <c r="AC26" s="323" t="str">
        <f>IF(AC25="","",VLOOKUP(AC25,'[1]シフト記号表（勤務時間帯）'!$C$6:$K$35,9,FALSE))</f>
        <v/>
      </c>
      <c r="AD26" s="323" t="str">
        <f>IF(AD25="","",VLOOKUP(AD25,'[1]シフト記号表（勤務時間帯）'!$C$6:$K$35,9,FALSE))</f>
        <v/>
      </c>
      <c r="AE26" s="323" t="str">
        <f>IF(AE25="","",VLOOKUP(AE25,'[1]シフト記号表（勤務時間帯）'!$C$6:$K$35,9,FALSE))</f>
        <v/>
      </c>
      <c r="AF26" s="324" t="str">
        <f>IF(AF25="","",VLOOKUP(AF25,'[1]シフト記号表（勤務時間帯）'!$C$6:$K$35,9,FALSE))</f>
        <v/>
      </c>
      <c r="AG26" s="322" t="str">
        <f>IF(AG25="","",VLOOKUP(AG25,'[1]シフト記号表（勤務時間帯）'!$C$6:$K$35,9,FALSE))</f>
        <v/>
      </c>
      <c r="AH26" s="323" t="str">
        <f>IF(AH25="","",VLOOKUP(AH25,'[1]シフト記号表（勤務時間帯）'!$C$6:$K$35,9,FALSE))</f>
        <v/>
      </c>
      <c r="AI26" s="323" t="str">
        <f>IF(AI25="","",VLOOKUP(AI25,'[1]シフト記号表（勤務時間帯）'!$C$6:$K$35,9,FALSE))</f>
        <v/>
      </c>
      <c r="AJ26" s="323" t="str">
        <f>IF(AJ25="","",VLOOKUP(AJ25,'[1]シフト記号表（勤務時間帯）'!$C$6:$K$35,9,FALSE))</f>
        <v/>
      </c>
      <c r="AK26" s="323" t="str">
        <f>IF(AK25="","",VLOOKUP(AK25,'[1]シフト記号表（勤務時間帯）'!$C$6:$K$35,9,FALSE))</f>
        <v/>
      </c>
      <c r="AL26" s="323" t="str">
        <f>IF(AL25="","",VLOOKUP(AL25,'[1]シフト記号表（勤務時間帯）'!$C$6:$K$35,9,FALSE))</f>
        <v/>
      </c>
      <c r="AM26" s="324" t="str">
        <f>IF(AM25="","",VLOOKUP(AM25,'[1]シフト記号表（勤務時間帯）'!$C$6:$K$35,9,FALSE))</f>
        <v/>
      </c>
      <c r="AN26" s="322" t="str">
        <f>IF(AN25="","",VLOOKUP(AN25,'[1]シフト記号表（勤務時間帯）'!$C$6:$K$35,9,FALSE))</f>
        <v/>
      </c>
      <c r="AO26" s="323" t="str">
        <f>IF(AO25="","",VLOOKUP(AO25,'[1]シフト記号表（勤務時間帯）'!$C$6:$K$35,9,FALSE))</f>
        <v/>
      </c>
      <c r="AP26" s="323" t="str">
        <f>IF(AP25="","",VLOOKUP(AP25,'[1]シフト記号表（勤務時間帯）'!$C$6:$K$35,9,FALSE))</f>
        <v/>
      </c>
      <c r="AQ26" s="323" t="str">
        <f>IF(AQ25="","",VLOOKUP(AQ25,'[1]シフト記号表（勤務時間帯）'!$C$6:$K$35,9,FALSE))</f>
        <v/>
      </c>
      <c r="AR26" s="323" t="str">
        <f>IF(AR25="","",VLOOKUP(AR25,'[1]シフト記号表（勤務時間帯）'!$C$6:$K$35,9,FALSE))</f>
        <v/>
      </c>
      <c r="AS26" s="323" t="str">
        <f>IF(AS25="","",VLOOKUP(AS25,'[1]シフト記号表（勤務時間帯）'!$C$6:$K$35,9,FALSE))</f>
        <v/>
      </c>
      <c r="AT26" s="324" t="str">
        <f>IF(AT25="","",VLOOKUP(AT25,'[1]シフト記号表（勤務時間帯）'!$C$6:$K$35,9,FALSE))</f>
        <v/>
      </c>
      <c r="AU26" s="322" t="str">
        <f>IF(AU25="","",VLOOKUP(AU25,'[1]シフト記号表（勤務時間帯）'!$C$6:$K$35,9,FALSE))</f>
        <v/>
      </c>
      <c r="AV26" s="323" t="str">
        <f>IF(AV25="","",VLOOKUP(AV25,'[1]シフト記号表（勤務時間帯）'!$C$6:$K$35,9,FALSE))</f>
        <v/>
      </c>
      <c r="AW26" s="323" t="str">
        <f>IF(AW25="","",VLOOKUP(AW25,'[1]シフト記号表（勤務時間帯）'!$C$6:$K$35,9,FALSE))</f>
        <v/>
      </c>
      <c r="AX26" s="1346">
        <f>IF($BB$3="４週",SUM(S26:AT26),IF($BB$3="暦月",SUM(S26:AW26),""))</f>
        <v>0</v>
      </c>
      <c r="AY26" s="1347"/>
      <c r="AZ26" s="1348">
        <f>IF($BB$3="４週",AX26/4,IF($BB$3="暦月",'[1]通所型サービス（1枚版）'!AX26/('[1]通所型サービス（1枚版）'!$BB$8/7),""))</f>
        <v>0</v>
      </c>
      <c r="BA26" s="1349"/>
      <c r="BB26" s="1370"/>
      <c r="BC26" s="1371"/>
      <c r="BD26" s="1371"/>
      <c r="BE26" s="1371"/>
      <c r="BF26" s="1372"/>
    </row>
    <row r="27" spans="2:58" ht="20.25" customHeight="1" x14ac:dyDescent="0.15">
      <c r="B27" s="1379"/>
      <c r="C27" s="1402"/>
      <c r="D27" s="1403"/>
      <c r="E27" s="1404"/>
      <c r="F27" s="321">
        <f>C25</f>
        <v>0</v>
      </c>
      <c r="G27" s="1292"/>
      <c r="H27" s="1295"/>
      <c r="I27" s="1293"/>
      <c r="J27" s="1293"/>
      <c r="K27" s="1294"/>
      <c r="L27" s="1302"/>
      <c r="M27" s="1303"/>
      <c r="N27" s="1303"/>
      <c r="O27" s="1304"/>
      <c r="P27" s="1376" t="s">
        <v>332</v>
      </c>
      <c r="Q27" s="1377"/>
      <c r="R27" s="1378"/>
      <c r="S27" s="326" t="str">
        <f>IF(S25="","",VLOOKUP(S25,'[1]シフト記号表（勤務時間帯）'!$C$6:$U$35,19,FALSE))</f>
        <v/>
      </c>
      <c r="T27" s="327" t="str">
        <f>IF(T25="","",VLOOKUP(T25,'[1]シフト記号表（勤務時間帯）'!$C$6:$U$35,19,FALSE))</f>
        <v/>
      </c>
      <c r="U27" s="327" t="str">
        <f>IF(U25="","",VLOOKUP(U25,'[1]シフト記号表（勤務時間帯）'!$C$6:$U$35,19,FALSE))</f>
        <v/>
      </c>
      <c r="V27" s="327" t="str">
        <f>IF(V25="","",VLOOKUP(V25,'[1]シフト記号表（勤務時間帯）'!$C$6:$U$35,19,FALSE))</f>
        <v/>
      </c>
      <c r="W27" s="327" t="str">
        <f>IF(W25="","",VLOOKUP(W25,'[1]シフト記号表（勤務時間帯）'!$C$6:$U$35,19,FALSE))</f>
        <v/>
      </c>
      <c r="X27" s="327" t="str">
        <f>IF(X25="","",VLOOKUP(X25,'[1]シフト記号表（勤務時間帯）'!$C$6:$U$35,19,FALSE))</f>
        <v/>
      </c>
      <c r="Y27" s="328" t="str">
        <f>IF(Y25="","",VLOOKUP(Y25,'[1]シフト記号表（勤務時間帯）'!$C$6:$U$35,19,FALSE))</f>
        <v/>
      </c>
      <c r="Z27" s="326" t="str">
        <f>IF(Z25="","",VLOOKUP(Z25,'[1]シフト記号表（勤務時間帯）'!$C$6:$U$35,19,FALSE))</f>
        <v/>
      </c>
      <c r="AA27" s="327" t="str">
        <f>IF(AA25="","",VLOOKUP(AA25,'[1]シフト記号表（勤務時間帯）'!$C$6:$U$35,19,FALSE))</f>
        <v/>
      </c>
      <c r="AB27" s="327" t="str">
        <f>IF(AB25="","",VLOOKUP(AB25,'[1]シフト記号表（勤務時間帯）'!$C$6:$U$35,19,FALSE))</f>
        <v/>
      </c>
      <c r="AC27" s="327" t="str">
        <f>IF(AC25="","",VLOOKUP(AC25,'[1]シフト記号表（勤務時間帯）'!$C$6:$U$35,19,FALSE))</f>
        <v/>
      </c>
      <c r="AD27" s="327" t="str">
        <f>IF(AD25="","",VLOOKUP(AD25,'[1]シフト記号表（勤務時間帯）'!$C$6:$U$35,19,FALSE))</f>
        <v/>
      </c>
      <c r="AE27" s="327" t="str">
        <f>IF(AE25="","",VLOOKUP(AE25,'[1]シフト記号表（勤務時間帯）'!$C$6:$U$35,19,FALSE))</f>
        <v/>
      </c>
      <c r="AF27" s="328" t="str">
        <f>IF(AF25="","",VLOOKUP(AF25,'[1]シフト記号表（勤務時間帯）'!$C$6:$U$35,19,FALSE))</f>
        <v/>
      </c>
      <c r="AG27" s="326" t="str">
        <f>IF(AG25="","",VLOOKUP(AG25,'[1]シフト記号表（勤務時間帯）'!$C$6:$U$35,19,FALSE))</f>
        <v/>
      </c>
      <c r="AH27" s="327" t="str">
        <f>IF(AH25="","",VLOOKUP(AH25,'[1]シフト記号表（勤務時間帯）'!$C$6:$U$35,19,FALSE))</f>
        <v/>
      </c>
      <c r="AI27" s="327" t="str">
        <f>IF(AI25="","",VLOOKUP(AI25,'[1]シフト記号表（勤務時間帯）'!$C$6:$U$35,19,FALSE))</f>
        <v/>
      </c>
      <c r="AJ27" s="327" t="str">
        <f>IF(AJ25="","",VLOOKUP(AJ25,'[1]シフト記号表（勤務時間帯）'!$C$6:$U$35,19,FALSE))</f>
        <v/>
      </c>
      <c r="AK27" s="327" t="str">
        <f>IF(AK25="","",VLOOKUP(AK25,'[1]シフト記号表（勤務時間帯）'!$C$6:$U$35,19,FALSE))</f>
        <v/>
      </c>
      <c r="AL27" s="327" t="str">
        <f>IF(AL25="","",VLOOKUP(AL25,'[1]シフト記号表（勤務時間帯）'!$C$6:$U$35,19,FALSE))</f>
        <v/>
      </c>
      <c r="AM27" s="328" t="str">
        <f>IF(AM25="","",VLOOKUP(AM25,'[1]シフト記号表（勤務時間帯）'!$C$6:$U$35,19,FALSE))</f>
        <v/>
      </c>
      <c r="AN27" s="326" t="str">
        <f>IF(AN25="","",VLOOKUP(AN25,'[1]シフト記号表（勤務時間帯）'!$C$6:$U$35,19,FALSE))</f>
        <v/>
      </c>
      <c r="AO27" s="327" t="str">
        <f>IF(AO25="","",VLOOKUP(AO25,'[1]シフト記号表（勤務時間帯）'!$C$6:$U$35,19,FALSE))</f>
        <v/>
      </c>
      <c r="AP27" s="327" t="str">
        <f>IF(AP25="","",VLOOKUP(AP25,'[1]シフト記号表（勤務時間帯）'!$C$6:$U$35,19,FALSE))</f>
        <v/>
      </c>
      <c r="AQ27" s="327" t="str">
        <f>IF(AQ25="","",VLOOKUP(AQ25,'[1]シフト記号表（勤務時間帯）'!$C$6:$U$35,19,FALSE))</f>
        <v/>
      </c>
      <c r="AR27" s="327" t="str">
        <f>IF(AR25="","",VLOOKUP(AR25,'[1]シフト記号表（勤務時間帯）'!$C$6:$U$35,19,FALSE))</f>
        <v/>
      </c>
      <c r="AS27" s="327" t="str">
        <f>IF(AS25="","",VLOOKUP(AS25,'[1]シフト記号表（勤務時間帯）'!$C$6:$U$35,19,FALSE))</f>
        <v/>
      </c>
      <c r="AT27" s="328" t="str">
        <f>IF(AT25="","",VLOOKUP(AT25,'[1]シフト記号表（勤務時間帯）'!$C$6:$U$35,19,FALSE))</f>
        <v/>
      </c>
      <c r="AU27" s="326" t="str">
        <f>IF(AU25="","",VLOOKUP(AU25,'[1]シフト記号表（勤務時間帯）'!$C$6:$U$35,19,FALSE))</f>
        <v/>
      </c>
      <c r="AV27" s="327" t="str">
        <f>IF(AV25="","",VLOOKUP(AV25,'[1]シフト記号表（勤務時間帯）'!$C$6:$U$35,19,FALSE))</f>
        <v/>
      </c>
      <c r="AW27" s="327" t="str">
        <f>IF(AW25="","",VLOOKUP(AW25,'[1]シフト記号表（勤務時間帯）'!$C$6:$U$35,19,FALSE))</f>
        <v/>
      </c>
      <c r="AX27" s="1353">
        <f>IF($BB$3="４週",SUM(S27:AT27),IF($BB$3="暦月",SUM(S27:AW27),""))</f>
        <v>0</v>
      </c>
      <c r="AY27" s="1354"/>
      <c r="AZ27" s="1355">
        <f>IF($BB$3="４週",AX27/4,IF($BB$3="暦月",'[1]通所型サービス（1枚版）'!AX27/('[1]通所型サービス（1枚版）'!$BB$8/7),""))</f>
        <v>0</v>
      </c>
      <c r="BA27" s="1356"/>
      <c r="BB27" s="1373"/>
      <c r="BC27" s="1374"/>
      <c r="BD27" s="1374"/>
      <c r="BE27" s="1374"/>
      <c r="BF27" s="1375"/>
    </row>
    <row r="28" spans="2:58" ht="20.25" customHeight="1" x14ac:dyDescent="0.15">
      <c r="B28" s="1379">
        <f>B25+1</f>
        <v>3</v>
      </c>
      <c r="C28" s="1381"/>
      <c r="D28" s="1382"/>
      <c r="E28" s="1383"/>
      <c r="F28" s="329"/>
      <c r="G28" s="1290"/>
      <c r="H28" s="1217"/>
      <c r="I28" s="1293"/>
      <c r="J28" s="1293"/>
      <c r="K28" s="1294"/>
      <c r="L28" s="1296"/>
      <c r="M28" s="1297"/>
      <c r="N28" s="1297"/>
      <c r="O28" s="1298"/>
      <c r="P28" s="1305" t="s">
        <v>330</v>
      </c>
      <c r="Q28" s="1306"/>
      <c r="R28" s="1307"/>
      <c r="S28" s="318"/>
      <c r="T28" s="319"/>
      <c r="U28" s="319"/>
      <c r="V28" s="319"/>
      <c r="W28" s="319"/>
      <c r="X28" s="319"/>
      <c r="Y28" s="320"/>
      <c r="Z28" s="318"/>
      <c r="AA28" s="319"/>
      <c r="AB28" s="319"/>
      <c r="AC28" s="319"/>
      <c r="AD28" s="319"/>
      <c r="AE28" s="319"/>
      <c r="AF28" s="320"/>
      <c r="AG28" s="318"/>
      <c r="AH28" s="319"/>
      <c r="AI28" s="319"/>
      <c r="AJ28" s="319"/>
      <c r="AK28" s="319"/>
      <c r="AL28" s="319"/>
      <c r="AM28" s="320"/>
      <c r="AN28" s="318"/>
      <c r="AO28" s="319"/>
      <c r="AP28" s="319"/>
      <c r="AQ28" s="319"/>
      <c r="AR28" s="319"/>
      <c r="AS28" s="319"/>
      <c r="AT28" s="320"/>
      <c r="AU28" s="318"/>
      <c r="AV28" s="319"/>
      <c r="AW28" s="319"/>
      <c r="AX28" s="1334"/>
      <c r="AY28" s="1335"/>
      <c r="AZ28" s="1336"/>
      <c r="BA28" s="1337"/>
      <c r="BB28" s="1367"/>
      <c r="BC28" s="1368"/>
      <c r="BD28" s="1368"/>
      <c r="BE28" s="1368"/>
      <c r="BF28" s="1369"/>
    </row>
    <row r="29" spans="2:58" ht="20.25" customHeight="1" x14ac:dyDescent="0.15">
      <c r="B29" s="1379"/>
      <c r="C29" s="1384"/>
      <c r="D29" s="1385"/>
      <c r="E29" s="1386"/>
      <c r="F29" s="321"/>
      <c r="G29" s="1291"/>
      <c r="H29" s="1295"/>
      <c r="I29" s="1293"/>
      <c r="J29" s="1293"/>
      <c r="K29" s="1294"/>
      <c r="L29" s="1299"/>
      <c r="M29" s="1300"/>
      <c r="N29" s="1300"/>
      <c r="O29" s="1301"/>
      <c r="P29" s="1343" t="s">
        <v>331</v>
      </c>
      <c r="Q29" s="1344"/>
      <c r="R29" s="1345"/>
      <c r="S29" s="322" t="str">
        <f>IF(S28="","",VLOOKUP(S28,'[1]シフト記号表（勤務時間帯）'!$C$6:$K$35,9,FALSE))</f>
        <v/>
      </c>
      <c r="T29" s="323" t="str">
        <f>IF(T28="","",VLOOKUP(T28,'[1]シフト記号表（勤務時間帯）'!$C$6:$K$35,9,FALSE))</f>
        <v/>
      </c>
      <c r="U29" s="323" t="str">
        <f>IF(U28="","",VLOOKUP(U28,'[1]シフト記号表（勤務時間帯）'!$C$6:$K$35,9,FALSE))</f>
        <v/>
      </c>
      <c r="V29" s="323" t="str">
        <f>IF(V28="","",VLOOKUP(V28,'[1]シフト記号表（勤務時間帯）'!$C$6:$K$35,9,FALSE))</f>
        <v/>
      </c>
      <c r="W29" s="323" t="str">
        <f>IF(W28="","",VLOOKUP(W28,'[1]シフト記号表（勤務時間帯）'!$C$6:$K$35,9,FALSE))</f>
        <v/>
      </c>
      <c r="X29" s="323" t="str">
        <f>IF(X28="","",VLOOKUP(X28,'[1]シフト記号表（勤務時間帯）'!$C$6:$K$35,9,FALSE))</f>
        <v/>
      </c>
      <c r="Y29" s="324" t="str">
        <f>IF(Y28="","",VLOOKUP(Y28,'[1]シフト記号表（勤務時間帯）'!$C$6:$K$35,9,FALSE))</f>
        <v/>
      </c>
      <c r="Z29" s="322" t="str">
        <f>IF(Z28="","",VLOOKUP(Z28,'[1]シフト記号表（勤務時間帯）'!$C$6:$K$35,9,FALSE))</f>
        <v/>
      </c>
      <c r="AA29" s="323" t="str">
        <f>IF(AA28="","",VLOOKUP(AA28,'[1]シフト記号表（勤務時間帯）'!$C$6:$K$35,9,FALSE))</f>
        <v/>
      </c>
      <c r="AB29" s="323" t="str">
        <f>IF(AB28="","",VLOOKUP(AB28,'[1]シフト記号表（勤務時間帯）'!$C$6:$K$35,9,FALSE))</f>
        <v/>
      </c>
      <c r="AC29" s="323" t="str">
        <f>IF(AC28="","",VLOOKUP(AC28,'[1]シフト記号表（勤務時間帯）'!$C$6:$K$35,9,FALSE))</f>
        <v/>
      </c>
      <c r="AD29" s="323" t="str">
        <f>IF(AD28="","",VLOOKUP(AD28,'[1]シフト記号表（勤務時間帯）'!$C$6:$K$35,9,FALSE))</f>
        <v/>
      </c>
      <c r="AE29" s="323" t="str">
        <f>IF(AE28="","",VLOOKUP(AE28,'[1]シフト記号表（勤務時間帯）'!$C$6:$K$35,9,FALSE))</f>
        <v/>
      </c>
      <c r="AF29" s="324" t="str">
        <f>IF(AF28="","",VLOOKUP(AF28,'[1]シフト記号表（勤務時間帯）'!$C$6:$K$35,9,FALSE))</f>
        <v/>
      </c>
      <c r="AG29" s="322" t="str">
        <f>IF(AG28="","",VLOOKUP(AG28,'[1]シフト記号表（勤務時間帯）'!$C$6:$K$35,9,FALSE))</f>
        <v/>
      </c>
      <c r="AH29" s="323" t="str">
        <f>IF(AH28="","",VLOOKUP(AH28,'[1]シフト記号表（勤務時間帯）'!$C$6:$K$35,9,FALSE))</f>
        <v/>
      </c>
      <c r="AI29" s="323" t="str">
        <f>IF(AI28="","",VLOOKUP(AI28,'[1]シフト記号表（勤務時間帯）'!$C$6:$K$35,9,FALSE))</f>
        <v/>
      </c>
      <c r="AJ29" s="323" t="str">
        <f>IF(AJ28="","",VLOOKUP(AJ28,'[1]シフト記号表（勤務時間帯）'!$C$6:$K$35,9,FALSE))</f>
        <v/>
      </c>
      <c r="AK29" s="323" t="str">
        <f>IF(AK28="","",VLOOKUP(AK28,'[1]シフト記号表（勤務時間帯）'!$C$6:$K$35,9,FALSE))</f>
        <v/>
      </c>
      <c r="AL29" s="323" t="str">
        <f>IF(AL28="","",VLOOKUP(AL28,'[1]シフト記号表（勤務時間帯）'!$C$6:$K$35,9,FALSE))</f>
        <v/>
      </c>
      <c r="AM29" s="324" t="str">
        <f>IF(AM28="","",VLOOKUP(AM28,'[1]シフト記号表（勤務時間帯）'!$C$6:$K$35,9,FALSE))</f>
        <v/>
      </c>
      <c r="AN29" s="322" t="str">
        <f>IF(AN28="","",VLOOKUP(AN28,'[1]シフト記号表（勤務時間帯）'!$C$6:$K$35,9,FALSE))</f>
        <v/>
      </c>
      <c r="AO29" s="323" t="str">
        <f>IF(AO28="","",VLOOKUP(AO28,'[1]シフト記号表（勤務時間帯）'!$C$6:$K$35,9,FALSE))</f>
        <v/>
      </c>
      <c r="AP29" s="323" t="str">
        <f>IF(AP28="","",VLOOKUP(AP28,'[1]シフト記号表（勤務時間帯）'!$C$6:$K$35,9,FALSE))</f>
        <v/>
      </c>
      <c r="AQ29" s="323" t="str">
        <f>IF(AQ28="","",VLOOKUP(AQ28,'[1]シフト記号表（勤務時間帯）'!$C$6:$K$35,9,FALSE))</f>
        <v/>
      </c>
      <c r="AR29" s="323" t="str">
        <f>IF(AR28="","",VLOOKUP(AR28,'[1]シフト記号表（勤務時間帯）'!$C$6:$K$35,9,FALSE))</f>
        <v/>
      </c>
      <c r="AS29" s="323" t="str">
        <f>IF(AS28="","",VLOOKUP(AS28,'[1]シフト記号表（勤務時間帯）'!$C$6:$K$35,9,FALSE))</f>
        <v/>
      </c>
      <c r="AT29" s="324" t="str">
        <f>IF(AT28="","",VLOOKUP(AT28,'[1]シフト記号表（勤務時間帯）'!$C$6:$K$35,9,FALSE))</f>
        <v/>
      </c>
      <c r="AU29" s="322" t="str">
        <f>IF(AU28="","",VLOOKUP(AU28,'[1]シフト記号表（勤務時間帯）'!$C$6:$K$35,9,FALSE))</f>
        <v/>
      </c>
      <c r="AV29" s="323" t="str">
        <f>IF(AV28="","",VLOOKUP(AV28,'[1]シフト記号表（勤務時間帯）'!$C$6:$K$35,9,FALSE))</f>
        <v/>
      </c>
      <c r="AW29" s="323" t="str">
        <f>IF(AW28="","",VLOOKUP(AW28,'[1]シフト記号表（勤務時間帯）'!$C$6:$K$35,9,FALSE))</f>
        <v/>
      </c>
      <c r="AX29" s="1346">
        <f>IF($BB$3="４週",SUM(S29:AT29),IF($BB$3="暦月",SUM(S29:AW29),""))</f>
        <v>0</v>
      </c>
      <c r="AY29" s="1347"/>
      <c r="AZ29" s="1348">
        <f>IF($BB$3="４週",AX29/4,IF($BB$3="暦月",'[1]通所型サービス（1枚版）'!AX29/('[1]通所型サービス（1枚版）'!$BB$8/7),""))</f>
        <v>0</v>
      </c>
      <c r="BA29" s="1349"/>
      <c r="BB29" s="1370"/>
      <c r="BC29" s="1371"/>
      <c r="BD29" s="1371"/>
      <c r="BE29" s="1371"/>
      <c r="BF29" s="1372"/>
    </row>
    <row r="30" spans="2:58" ht="20.25" customHeight="1" x14ac:dyDescent="0.15">
      <c r="B30" s="1379"/>
      <c r="C30" s="1387"/>
      <c r="D30" s="1388"/>
      <c r="E30" s="1389"/>
      <c r="F30" s="321">
        <f>C28</f>
        <v>0</v>
      </c>
      <c r="G30" s="1292"/>
      <c r="H30" s="1295"/>
      <c r="I30" s="1293"/>
      <c r="J30" s="1293"/>
      <c r="K30" s="1294"/>
      <c r="L30" s="1302"/>
      <c r="M30" s="1303"/>
      <c r="N30" s="1303"/>
      <c r="O30" s="1304"/>
      <c r="P30" s="1376" t="s">
        <v>332</v>
      </c>
      <c r="Q30" s="1377"/>
      <c r="R30" s="1378"/>
      <c r="S30" s="326" t="str">
        <f>IF(S28="","",VLOOKUP(S28,'[1]シフト記号表（勤務時間帯）'!$C$6:$U$35,19,FALSE))</f>
        <v/>
      </c>
      <c r="T30" s="327" t="str">
        <f>IF(T28="","",VLOOKUP(T28,'[1]シフト記号表（勤務時間帯）'!$C$6:$U$35,19,FALSE))</f>
        <v/>
      </c>
      <c r="U30" s="327" t="str">
        <f>IF(U28="","",VLOOKUP(U28,'[1]シフト記号表（勤務時間帯）'!$C$6:$U$35,19,FALSE))</f>
        <v/>
      </c>
      <c r="V30" s="327" t="str">
        <f>IF(V28="","",VLOOKUP(V28,'[1]シフト記号表（勤務時間帯）'!$C$6:$U$35,19,FALSE))</f>
        <v/>
      </c>
      <c r="W30" s="327" t="str">
        <f>IF(W28="","",VLOOKUP(W28,'[1]シフト記号表（勤務時間帯）'!$C$6:$U$35,19,FALSE))</f>
        <v/>
      </c>
      <c r="X30" s="327" t="str">
        <f>IF(X28="","",VLOOKUP(X28,'[1]シフト記号表（勤務時間帯）'!$C$6:$U$35,19,FALSE))</f>
        <v/>
      </c>
      <c r="Y30" s="328" t="str">
        <f>IF(Y28="","",VLOOKUP(Y28,'[1]シフト記号表（勤務時間帯）'!$C$6:$U$35,19,FALSE))</f>
        <v/>
      </c>
      <c r="Z30" s="326" t="str">
        <f>IF(Z28="","",VLOOKUP(Z28,'[1]シフト記号表（勤務時間帯）'!$C$6:$U$35,19,FALSE))</f>
        <v/>
      </c>
      <c r="AA30" s="327" t="str">
        <f>IF(AA28="","",VLOOKUP(AA28,'[1]シフト記号表（勤務時間帯）'!$C$6:$U$35,19,FALSE))</f>
        <v/>
      </c>
      <c r="AB30" s="327" t="str">
        <f>IF(AB28="","",VLOOKUP(AB28,'[1]シフト記号表（勤務時間帯）'!$C$6:$U$35,19,FALSE))</f>
        <v/>
      </c>
      <c r="AC30" s="327" t="str">
        <f>IF(AC28="","",VLOOKUP(AC28,'[1]シフト記号表（勤務時間帯）'!$C$6:$U$35,19,FALSE))</f>
        <v/>
      </c>
      <c r="AD30" s="327" t="str">
        <f>IF(AD28="","",VLOOKUP(AD28,'[1]シフト記号表（勤務時間帯）'!$C$6:$U$35,19,FALSE))</f>
        <v/>
      </c>
      <c r="AE30" s="327" t="str">
        <f>IF(AE28="","",VLOOKUP(AE28,'[1]シフト記号表（勤務時間帯）'!$C$6:$U$35,19,FALSE))</f>
        <v/>
      </c>
      <c r="AF30" s="328" t="str">
        <f>IF(AF28="","",VLOOKUP(AF28,'[1]シフト記号表（勤務時間帯）'!$C$6:$U$35,19,FALSE))</f>
        <v/>
      </c>
      <c r="AG30" s="326" t="str">
        <f>IF(AG28="","",VLOOKUP(AG28,'[1]シフト記号表（勤務時間帯）'!$C$6:$U$35,19,FALSE))</f>
        <v/>
      </c>
      <c r="AH30" s="327" t="str">
        <f>IF(AH28="","",VLOOKUP(AH28,'[1]シフト記号表（勤務時間帯）'!$C$6:$U$35,19,FALSE))</f>
        <v/>
      </c>
      <c r="AI30" s="327" t="str">
        <f>IF(AI28="","",VLOOKUP(AI28,'[1]シフト記号表（勤務時間帯）'!$C$6:$U$35,19,FALSE))</f>
        <v/>
      </c>
      <c r="AJ30" s="327" t="str">
        <f>IF(AJ28="","",VLOOKUP(AJ28,'[1]シフト記号表（勤務時間帯）'!$C$6:$U$35,19,FALSE))</f>
        <v/>
      </c>
      <c r="AK30" s="327" t="str">
        <f>IF(AK28="","",VLOOKUP(AK28,'[1]シフト記号表（勤務時間帯）'!$C$6:$U$35,19,FALSE))</f>
        <v/>
      </c>
      <c r="AL30" s="327" t="str">
        <f>IF(AL28="","",VLOOKUP(AL28,'[1]シフト記号表（勤務時間帯）'!$C$6:$U$35,19,FALSE))</f>
        <v/>
      </c>
      <c r="AM30" s="328" t="str">
        <f>IF(AM28="","",VLOOKUP(AM28,'[1]シフト記号表（勤務時間帯）'!$C$6:$U$35,19,FALSE))</f>
        <v/>
      </c>
      <c r="AN30" s="326" t="str">
        <f>IF(AN28="","",VLOOKUP(AN28,'[1]シフト記号表（勤務時間帯）'!$C$6:$U$35,19,FALSE))</f>
        <v/>
      </c>
      <c r="AO30" s="327" t="str">
        <f>IF(AO28="","",VLOOKUP(AO28,'[1]シフト記号表（勤務時間帯）'!$C$6:$U$35,19,FALSE))</f>
        <v/>
      </c>
      <c r="AP30" s="327" t="str">
        <f>IF(AP28="","",VLOOKUP(AP28,'[1]シフト記号表（勤務時間帯）'!$C$6:$U$35,19,FALSE))</f>
        <v/>
      </c>
      <c r="AQ30" s="327" t="str">
        <f>IF(AQ28="","",VLOOKUP(AQ28,'[1]シフト記号表（勤務時間帯）'!$C$6:$U$35,19,FALSE))</f>
        <v/>
      </c>
      <c r="AR30" s="327" t="str">
        <f>IF(AR28="","",VLOOKUP(AR28,'[1]シフト記号表（勤務時間帯）'!$C$6:$U$35,19,FALSE))</f>
        <v/>
      </c>
      <c r="AS30" s="327" t="str">
        <f>IF(AS28="","",VLOOKUP(AS28,'[1]シフト記号表（勤務時間帯）'!$C$6:$U$35,19,FALSE))</f>
        <v/>
      </c>
      <c r="AT30" s="328" t="str">
        <f>IF(AT28="","",VLOOKUP(AT28,'[1]シフト記号表（勤務時間帯）'!$C$6:$U$35,19,FALSE))</f>
        <v/>
      </c>
      <c r="AU30" s="326" t="str">
        <f>IF(AU28="","",VLOOKUP(AU28,'[1]シフト記号表（勤務時間帯）'!$C$6:$U$35,19,FALSE))</f>
        <v/>
      </c>
      <c r="AV30" s="327" t="str">
        <f>IF(AV28="","",VLOOKUP(AV28,'[1]シフト記号表（勤務時間帯）'!$C$6:$U$35,19,FALSE))</f>
        <v/>
      </c>
      <c r="AW30" s="327" t="str">
        <f>IF(AW28="","",VLOOKUP(AW28,'[1]シフト記号表（勤務時間帯）'!$C$6:$U$35,19,FALSE))</f>
        <v/>
      </c>
      <c r="AX30" s="1353">
        <f>IF($BB$3="４週",SUM(S30:AT30),IF($BB$3="暦月",SUM(S30:AW30),""))</f>
        <v>0</v>
      </c>
      <c r="AY30" s="1354"/>
      <c r="AZ30" s="1355">
        <f>IF($BB$3="４週",AX30/4,IF($BB$3="暦月",'[1]通所型サービス（1枚版）'!AX30/('[1]通所型サービス（1枚版）'!$BB$8/7),""))</f>
        <v>0</v>
      </c>
      <c r="BA30" s="1356"/>
      <c r="BB30" s="1373"/>
      <c r="BC30" s="1374"/>
      <c r="BD30" s="1374"/>
      <c r="BE30" s="1374"/>
      <c r="BF30" s="1375"/>
    </row>
    <row r="31" spans="2:58" ht="20.25" customHeight="1" x14ac:dyDescent="0.15">
      <c r="B31" s="1379">
        <f>B28+1</f>
        <v>4</v>
      </c>
      <c r="C31" s="1381"/>
      <c r="D31" s="1382"/>
      <c r="E31" s="1383"/>
      <c r="F31" s="329"/>
      <c r="G31" s="1290"/>
      <c r="H31" s="1217"/>
      <c r="I31" s="1293"/>
      <c r="J31" s="1293"/>
      <c r="K31" s="1294"/>
      <c r="L31" s="1296"/>
      <c r="M31" s="1297"/>
      <c r="N31" s="1297"/>
      <c r="O31" s="1298"/>
      <c r="P31" s="1305" t="s">
        <v>330</v>
      </c>
      <c r="Q31" s="1306"/>
      <c r="R31" s="1307"/>
      <c r="S31" s="318"/>
      <c r="T31" s="319"/>
      <c r="U31" s="319"/>
      <c r="V31" s="319"/>
      <c r="W31" s="319"/>
      <c r="X31" s="319"/>
      <c r="Y31" s="320"/>
      <c r="Z31" s="318"/>
      <c r="AA31" s="319"/>
      <c r="AB31" s="319"/>
      <c r="AC31" s="319"/>
      <c r="AD31" s="319"/>
      <c r="AE31" s="319"/>
      <c r="AF31" s="320"/>
      <c r="AG31" s="318"/>
      <c r="AH31" s="319"/>
      <c r="AI31" s="319"/>
      <c r="AJ31" s="319"/>
      <c r="AK31" s="319"/>
      <c r="AL31" s="319"/>
      <c r="AM31" s="320"/>
      <c r="AN31" s="318"/>
      <c r="AO31" s="319"/>
      <c r="AP31" s="319"/>
      <c r="AQ31" s="319"/>
      <c r="AR31" s="319"/>
      <c r="AS31" s="319"/>
      <c r="AT31" s="320"/>
      <c r="AU31" s="318"/>
      <c r="AV31" s="319"/>
      <c r="AW31" s="319"/>
      <c r="AX31" s="1334"/>
      <c r="AY31" s="1335"/>
      <c r="AZ31" s="1336"/>
      <c r="BA31" s="1337"/>
      <c r="BB31" s="1367"/>
      <c r="BC31" s="1368"/>
      <c r="BD31" s="1368"/>
      <c r="BE31" s="1368"/>
      <c r="BF31" s="1369"/>
    </row>
    <row r="32" spans="2:58" ht="20.25" customHeight="1" x14ac:dyDescent="0.15">
      <c r="B32" s="1379"/>
      <c r="C32" s="1384"/>
      <c r="D32" s="1385"/>
      <c r="E32" s="1386"/>
      <c r="F32" s="321"/>
      <c r="G32" s="1291"/>
      <c r="H32" s="1295"/>
      <c r="I32" s="1293"/>
      <c r="J32" s="1293"/>
      <c r="K32" s="1294"/>
      <c r="L32" s="1299"/>
      <c r="M32" s="1300"/>
      <c r="N32" s="1300"/>
      <c r="O32" s="1301"/>
      <c r="P32" s="1343" t="s">
        <v>331</v>
      </c>
      <c r="Q32" s="1344"/>
      <c r="R32" s="1345"/>
      <c r="S32" s="322" t="str">
        <f>IF(S31="","",VLOOKUP(S31,'[1]シフト記号表（勤務時間帯）'!$C$6:$K$35,9,FALSE))</f>
        <v/>
      </c>
      <c r="T32" s="323" t="str">
        <f>IF(T31="","",VLOOKUP(T31,'[1]シフト記号表（勤務時間帯）'!$C$6:$K$35,9,FALSE))</f>
        <v/>
      </c>
      <c r="U32" s="323" t="str">
        <f>IF(U31="","",VLOOKUP(U31,'[1]シフト記号表（勤務時間帯）'!$C$6:$K$35,9,FALSE))</f>
        <v/>
      </c>
      <c r="V32" s="323" t="str">
        <f>IF(V31="","",VLOOKUP(V31,'[1]シフト記号表（勤務時間帯）'!$C$6:$K$35,9,FALSE))</f>
        <v/>
      </c>
      <c r="W32" s="323" t="str">
        <f>IF(W31="","",VLOOKUP(W31,'[1]シフト記号表（勤務時間帯）'!$C$6:$K$35,9,FALSE))</f>
        <v/>
      </c>
      <c r="X32" s="323" t="str">
        <f>IF(X31="","",VLOOKUP(X31,'[1]シフト記号表（勤務時間帯）'!$C$6:$K$35,9,FALSE))</f>
        <v/>
      </c>
      <c r="Y32" s="324" t="str">
        <f>IF(Y31="","",VLOOKUP(Y31,'[1]シフト記号表（勤務時間帯）'!$C$6:$K$35,9,FALSE))</f>
        <v/>
      </c>
      <c r="Z32" s="322" t="str">
        <f>IF(Z31="","",VLOOKUP(Z31,'[1]シフト記号表（勤務時間帯）'!$C$6:$K$35,9,FALSE))</f>
        <v/>
      </c>
      <c r="AA32" s="323" t="str">
        <f>IF(AA31="","",VLOOKUP(AA31,'[1]シフト記号表（勤務時間帯）'!$C$6:$K$35,9,FALSE))</f>
        <v/>
      </c>
      <c r="AB32" s="323" t="str">
        <f>IF(AB31="","",VLOOKUP(AB31,'[1]シフト記号表（勤務時間帯）'!$C$6:$K$35,9,FALSE))</f>
        <v/>
      </c>
      <c r="AC32" s="323" t="str">
        <f>IF(AC31="","",VLOOKUP(AC31,'[1]シフト記号表（勤務時間帯）'!$C$6:$K$35,9,FALSE))</f>
        <v/>
      </c>
      <c r="AD32" s="323" t="str">
        <f>IF(AD31="","",VLOOKUP(AD31,'[1]シフト記号表（勤務時間帯）'!$C$6:$K$35,9,FALSE))</f>
        <v/>
      </c>
      <c r="AE32" s="323" t="str">
        <f>IF(AE31="","",VLOOKUP(AE31,'[1]シフト記号表（勤務時間帯）'!$C$6:$K$35,9,FALSE))</f>
        <v/>
      </c>
      <c r="AF32" s="324" t="str">
        <f>IF(AF31="","",VLOOKUP(AF31,'[1]シフト記号表（勤務時間帯）'!$C$6:$K$35,9,FALSE))</f>
        <v/>
      </c>
      <c r="AG32" s="322" t="str">
        <f>IF(AG31="","",VLOOKUP(AG31,'[1]シフト記号表（勤務時間帯）'!$C$6:$K$35,9,FALSE))</f>
        <v/>
      </c>
      <c r="AH32" s="323" t="str">
        <f>IF(AH31="","",VLOOKUP(AH31,'[1]シフト記号表（勤務時間帯）'!$C$6:$K$35,9,FALSE))</f>
        <v/>
      </c>
      <c r="AI32" s="323" t="str">
        <f>IF(AI31="","",VLOOKUP(AI31,'[1]シフト記号表（勤務時間帯）'!$C$6:$K$35,9,FALSE))</f>
        <v/>
      </c>
      <c r="AJ32" s="323" t="str">
        <f>IF(AJ31="","",VLOOKUP(AJ31,'[1]シフト記号表（勤務時間帯）'!$C$6:$K$35,9,FALSE))</f>
        <v/>
      </c>
      <c r="AK32" s="323" t="str">
        <f>IF(AK31="","",VLOOKUP(AK31,'[1]シフト記号表（勤務時間帯）'!$C$6:$K$35,9,FALSE))</f>
        <v/>
      </c>
      <c r="AL32" s="323" t="str">
        <f>IF(AL31="","",VLOOKUP(AL31,'[1]シフト記号表（勤務時間帯）'!$C$6:$K$35,9,FALSE))</f>
        <v/>
      </c>
      <c r="AM32" s="324" t="str">
        <f>IF(AM31="","",VLOOKUP(AM31,'[1]シフト記号表（勤務時間帯）'!$C$6:$K$35,9,FALSE))</f>
        <v/>
      </c>
      <c r="AN32" s="322" t="str">
        <f>IF(AN31="","",VLOOKUP(AN31,'[1]シフト記号表（勤務時間帯）'!$C$6:$K$35,9,FALSE))</f>
        <v/>
      </c>
      <c r="AO32" s="323" t="str">
        <f>IF(AO31="","",VLOOKUP(AO31,'[1]シフト記号表（勤務時間帯）'!$C$6:$K$35,9,FALSE))</f>
        <v/>
      </c>
      <c r="AP32" s="323" t="str">
        <f>IF(AP31="","",VLOOKUP(AP31,'[1]シフト記号表（勤務時間帯）'!$C$6:$K$35,9,FALSE))</f>
        <v/>
      </c>
      <c r="AQ32" s="323" t="str">
        <f>IF(AQ31="","",VLOOKUP(AQ31,'[1]シフト記号表（勤務時間帯）'!$C$6:$K$35,9,FALSE))</f>
        <v/>
      </c>
      <c r="AR32" s="323" t="str">
        <f>IF(AR31="","",VLOOKUP(AR31,'[1]シフト記号表（勤務時間帯）'!$C$6:$K$35,9,FALSE))</f>
        <v/>
      </c>
      <c r="AS32" s="323" t="str">
        <f>IF(AS31="","",VLOOKUP(AS31,'[1]シフト記号表（勤務時間帯）'!$C$6:$K$35,9,FALSE))</f>
        <v/>
      </c>
      <c r="AT32" s="324" t="str">
        <f>IF(AT31="","",VLOOKUP(AT31,'[1]シフト記号表（勤務時間帯）'!$C$6:$K$35,9,FALSE))</f>
        <v/>
      </c>
      <c r="AU32" s="322" t="str">
        <f>IF(AU31="","",VLOOKUP(AU31,'[1]シフト記号表（勤務時間帯）'!$C$6:$K$35,9,FALSE))</f>
        <v/>
      </c>
      <c r="AV32" s="323" t="str">
        <f>IF(AV31="","",VLOOKUP(AV31,'[1]シフト記号表（勤務時間帯）'!$C$6:$K$35,9,FALSE))</f>
        <v/>
      </c>
      <c r="AW32" s="323" t="str">
        <f>IF(AW31="","",VLOOKUP(AW31,'[1]シフト記号表（勤務時間帯）'!$C$6:$K$35,9,FALSE))</f>
        <v/>
      </c>
      <c r="AX32" s="1346">
        <f>IF($BB$3="４週",SUM(S32:AT32),IF($BB$3="暦月",SUM(S32:AW32),""))</f>
        <v>0</v>
      </c>
      <c r="AY32" s="1347"/>
      <c r="AZ32" s="1348">
        <f>IF($BB$3="４週",AX32/4,IF($BB$3="暦月",'[1]通所型サービス（1枚版）'!AX32/('[1]通所型サービス（1枚版）'!$BB$8/7),""))</f>
        <v>0</v>
      </c>
      <c r="BA32" s="1349"/>
      <c r="BB32" s="1370"/>
      <c r="BC32" s="1371"/>
      <c r="BD32" s="1371"/>
      <c r="BE32" s="1371"/>
      <c r="BF32" s="1372"/>
    </row>
    <row r="33" spans="2:58" ht="20.25" customHeight="1" x14ac:dyDescent="0.15">
      <c r="B33" s="1379"/>
      <c r="C33" s="1387"/>
      <c r="D33" s="1388"/>
      <c r="E33" s="1389"/>
      <c r="F33" s="321">
        <f>C31</f>
        <v>0</v>
      </c>
      <c r="G33" s="1292"/>
      <c r="H33" s="1295"/>
      <c r="I33" s="1293"/>
      <c r="J33" s="1293"/>
      <c r="K33" s="1294"/>
      <c r="L33" s="1302"/>
      <c r="M33" s="1303"/>
      <c r="N33" s="1303"/>
      <c r="O33" s="1304"/>
      <c r="P33" s="1376" t="s">
        <v>332</v>
      </c>
      <c r="Q33" s="1377"/>
      <c r="R33" s="1378"/>
      <c r="S33" s="326" t="str">
        <f>IF(S31="","",VLOOKUP(S31,'[1]シフト記号表（勤務時間帯）'!$C$6:$U$35,19,FALSE))</f>
        <v/>
      </c>
      <c r="T33" s="327" t="str">
        <f>IF(T31="","",VLOOKUP(T31,'[1]シフト記号表（勤務時間帯）'!$C$6:$U$35,19,FALSE))</f>
        <v/>
      </c>
      <c r="U33" s="327" t="str">
        <f>IF(U31="","",VLOOKUP(U31,'[1]シフト記号表（勤務時間帯）'!$C$6:$U$35,19,FALSE))</f>
        <v/>
      </c>
      <c r="V33" s="327" t="str">
        <f>IF(V31="","",VLOOKUP(V31,'[1]シフト記号表（勤務時間帯）'!$C$6:$U$35,19,FALSE))</f>
        <v/>
      </c>
      <c r="W33" s="327" t="str">
        <f>IF(W31="","",VLOOKUP(W31,'[1]シフト記号表（勤務時間帯）'!$C$6:$U$35,19,FALSE))</f>
        <v/>
      </c>
      <c r="X33" s="327" t="str">
        <f>IF(X31="","",VLOOKUP(X31,'[1]シフト記号表（勤務時間帯）'!$C$6:$U$35,19,FALSE))</f>
        <v/>
      </c>
      <c r="Y33" s="328" t="str">
        <f>IF(Y31="","",VLOOKUP(Y31,'[1]シフト記号表（勤務時間帯）'!$C$6:$U$35,19,FALSE))</f>
        <v/>
      </c>
      <c r="Z33" s="326" t="str">
        <f>IF(Z31="","",VLOOKUP(Z31,'[1]シフト記号表（勤務時間帯）'!$C$6:$U$35,19,FALSE))</f>
        <v/>
      </c>
      <c r="AA33" s="327" t="str">
        <f>IF(AA31="","",VLOOKUP(AA31,'[1]シフト記号表（勤務時間帯）'!$C$6:$U$35,19,FALSE))</f>
        <v/>
      </c>
      <c r="AB33" s="327" t="str">
        <f>IF(AB31="","",VLOOKUP(AB31,'[1]シフト記号表（勤務時間帯）'!$C$6:$U$35,19,FALSE))</f>
        <v/>
      </c>
      <c r="AC33" s="327" t="str">
        <f>IF(AC31="","",VLOOKUP(AC31,'[1]シフト記号表（勤務時間帯）'!$C$6:$U$35,19,FALSE))</f>
        <v/>
      </c>
      <c r="AD33" s="327" t="str">
        <f>IF(AD31="","",VLOOKUP(AD31,'[1]シフト記号表（勤務時間帯）'!$C$6:$U$35,19,FALSE))</f>
        <v/>
      </c>
      <c r="AE33" s="327" t="str">
        <f>IF(AE31="","",VLOOKUP(AE31,'[1]シフト記号表（勤務時間帯）'!$C$6:$U$35,19,FALSE))</f>
        <v/>
      </c>
      <c r="AF33" s="328" t="str">
        <f>IF(AF31="","",VLOOKUP(AF31,'[1]シフト記号表（勤務時間帯）'!$C$6:$U$35,19,FALSE))</f>
        <v/>
      </c>
      <c r="AG33" s="326" t="str">
        <f>IF(AG31="","",VLOOKUP(AG31,'[1]シフト記号表（勤務時間帯）'!$C$6:$U$35,19,FALSE))</f>
        <v/>
      </c>
      <c r="AH33" s="327" t="str">
        <f>IF(AH31="","",VLOOKUP(AH31,'[1]シフト記号表（勤務時間帯）'!$C$6:$U$35,19,FALSE))</f>
        <v/>
      </c>
      <c r="AI33" s="327" t="str">
        <f>IF(AI31="","",VLOOKUP(AI31,'[1]シフト記号表（勤務時間帯）'!$C$6:$U$35,19,FALSE))</f>
        <v/>
      </c>
      <c r="AJ33" s="327" t="str">
        <f>IF(AJ31="","",VLOOKUP(AJ31,'[1]シフト記号表（勤務時間帯）'!$C$6:$U$35,19,FALSE))</f>
        <v/>
      </c>
      <c r="AK33" s="327" t="str">
        <f>IF(AK31="","",VLOOKUP(AK31,'[1]シフト記号表（勤務時間帯）'!$C$6:$U$35,19,FALSE))</f>
        <v/>
      </c>
      <c r="AL33" s="327" t="str">
        <f>IF(AL31="","",VLOOKUP(AL31,'[1]シフト記号表（勤務時間帯）'!$C$6:$U$35,19,FALSE))</f>
        <v/>
      </c>
      <c r="AM33" s="328" t="str">
        <f>IF(AM31="","",VLOOKUP(AM31,'[1]シフト記号表（勤務時間帯）'!$C$6:$U$35,19,FALSE))</f>
        <v/>
      </c>
      <c r="AN33" s="326" t="str">
        <f>IF(AN31="","",VLOOKUP(AN31,'[1]シフト記号表（勤務時間帯）'!$C$6:$U$35,19,FALSE))</f>
        <v/>
      </c>
      <c r="AO33" s="327" t="str">
        <f>IF(AO31="","",VLOOKUP(AO31,'[1]シフト記号表（勤務時間帯）'!$C$6:$U$35,19,FALSE))</f>
        <v/>
      </c>
      <c r="AP33" s="327" t="str">
        <f>IF(AP31="","",VLOOKUP(AP31,'[1]シフト記号表（勤務時間帯）'!$C$6:$U$35,19,FALSE))</f>
        <v/>
      </c>
      <c r="AQ33" s="327" t="str">
        <f>IF(AQ31="","",VLOOKUP(AQ31,'[1]シフト記号表（勤務時間帯）'!$C$6:$U$35,19,FALSE))</f>
        <v/>
      </c>
      <c r="AR33" s="327" t="str">
        <f>IF(AR31="","",VLOOKUP(AR31,'[1]シフト記号表（勤務時間帯）'!$C$6:$U$35,19,FALSE))</f>
        <v/>
      </c>
      <c r="AS33" s="327" t="str">
        <f>IF(AS31="","",VLOOKUP(AS31,'[1]シフト記号表（勤務時間帯）'!$C$6:$U$35,19,FALSE))</f>
        <v/>
      </c>
      <c r="AT33" s="328" t="str">
        <f>IF(AT31="","",VLOOKUP(AT31,'[1]シフト記号表（勤務時間帯）'!$C$6:$U$35,19,FALSE))</f>
        <v/>
      </c>
      <c r="AU33" s="326" t="str">
        <f>IF(AU31="","",VLOOKUP(AU31,'[1]シフト記号表（勤務時間帯）'!$C$6:$U$35,19,FALSE))</f>
        <v/>
      </c>
      <c r="AV33" s="327" t="str">
        <f>IF(AV31="","",VLOOKUP(AV31,'[1]シフト記号表（勤務時間帯）'!$C$6:$U$35,19,FALSE))</f>
        <v/>
      </c>
      <c r="AW33" s="327" t="str">
        <f>IF(AW31="","",VLOOKUP(AW31,'[1]シフト記号表（勤務時間帯）'!$C$6:$U$35,19,FALSE))</f>
        <v/>
      </c>
      <c r="AX33" s="1353">
        <f>IF($BB$3="４週",SUM(S33:AT33),IF($BB$3="暦月",SUM(S33:AW33),""))</f>
        <v>0</v>
      </c>
      <c r="AY33" s="1354"/>
      <c r="AZ33" s="1355">
        <f>IF($BB$3="４週",AX33/4,IF($BB$3="暦月",'[1]通所型サービス（1枚版）'!AX33/('[1]通所型サービス（1枚版）'!$BB$8/7),""))</f>
        <v>0</v>
      </c>
      <c r="BA33" s="1356"/>
      <c r="BB33" s="1373"/>
      <c r="BC33" s="1374"/>
      <c r="BD33" s="1374"/>
      <c r="BE33" s="1374"/>
      <c r="BF33" s="1375"/>
    </row>
    <row r="34" spans="2:58" ht="20.25" customHeight="1" x14ac:dyDescent="0.15">
      <c r="B34" s="1379">
        <f>B31+1</f>
        <v>5</v>
      </c>
      <c r="C34" s="1381"/>
      <c r="D34" s="1382"/>
      <c r="E34" s="1383"/>
      <c r="F34" s="329"/>
      <c r="G34" s="1290"/>
      <c r="H34" s="1217"/>
      <c r="I34" s="1293"/>
      <c r="J34" s="1293"/>
      <c r="K34" s="1294"/>
      <c r="L34" s="1296"/>
      <c r="M34" s="1297"/>
      <c r="N34" s="1297"/>
      <c r="O34" s="1298"/>
      <c r="P34" s="1305" t="s">
        <v>330</v>
      </c>
      <c r="Q34" s="1306"/>
      <c r="R34" s="1307"/>
      <c r="S34" s="318"/>
      <c r="T34" s="319"/>
      <c r="U34" s="319"/>
      <c r="V34" s="319"/>
      <c r="W34" s="319"/>
      <c r="X34" s="319"/>
      <c r="Y34" s="320"/>
      <c r="Z34" s="318"/>
      <c r="AA34" s="319"/>
      <c r="AB34" s="319"/>
      <c r="AC34" s="319"/>
      <c r="AD34" s="319"/>
      <c r="AE34" s="319"/>
      <c r="AF34" s="320"/>
      <c r="AG34" s="318"/>
      <c r="AH34" s="319"/>
      <c r="AI34" s="319"/>
      <c r="AJ34" s="319"/>
      <c r="AK34" s="319"/>
      <c r="AL34" s="319"/>
      <c r="AM34" s="320"/>
      <c r="AN34" s="318"/>
      <c r="AO34" s="319"/>
      <c r="AP34" s="319"/>
      <c r="AQ34" s="319"/>
      <c r="AR34" s="319"/>
      <c r="AS34" s="319"/>
      <c r="AT34" s="320"/>
      <c r="AU34" s="318"/>
      <c r="AV34" s="319"/>
      <c r="AW34" s="319"/>
      <c r="AX34" s="1334"/>
      <c r="AY34" s="1335"/>
      <c r="AZ34" s="1336"/>
      <c r="BA34" s="1337"/>
      <c r="BB34" s="1367"/>
      <c r="BC34" s="1368"/>
      <c r="BD34" s="1368"/>
      <c r="BE34" s="1368"/>
      <c r="BF34" s="1369"/>
    </row>
    <row r="35" spans="2:58" ht="20.25" customHeight="1" x14ac:dyDescent="0.15">
      <c r="B35" s="1379"/>
      <c r="C35" s="1384"/>
      <c r="D35" s="1385"/>
      <c r="E35" s="1386"/>
      <c r="F35" s="321"/>
      <c r="G35" s="1291"/>
      <c r="H35" s="1295"/>
      <c r="I35" s="1293"/>
      <c r="J35" s="1293"/>
      <c r="K35" s="1294"/>
      <c r="L35" s="1299"/>
      <c r="M35" s="1300"/>
      <c r="N35" s="1300"/>
      <c r="O35" s="1301"/>
      <c r="P35" s="1343" t="s">
        <v>331</v>
      </c>
      <c r="Q35" s="1344"/>
      <c r="R35" s="1345"/>
      <c r="S35" s="322" t="str">
        <f>IF(S34="","",VLOOKUP(S34,'[1]シフト記号表（勤務時間帯）'!$C$6:$K$35,9,FALSE))</f>
        <v/>
      </c>
      <c r="T35" s="323" t="str">
        <f>IF(T34="","",VLOOKUP(T34,'[1]シフト記号表（勤務時間帯）'!$C$6:$K$35,9,FALSE))</f>
        <v/>
      </c>
      <c r="U35" s="323" t="str">
        <f>IF(U34="","",VLOOKUP(U34,'[1]シフト記号表（勤務時間帯）'!$C$6:$K$35,9,FALSE))</f>
        <v/>
      </c>
      <c r="V35" s="323" t="str">
        <f>IF(V34="","",VLOOKUP(V34,'[1]シフト記号表（勤務時間帯）'!$C$6:$K$35,9,FALSE))</f>
        <v/>
      </c>
      <c r="W35" s="323" t="str">
        <f>IF(W34="","",VLOOKUP(W34,'[1]シフト記号表（勤務時間帯）'!$C$6:$K$35,9,FALSE))</f>
        <v/>
      </c>
      <c r="X35" s="323" t="str">
        <f>IF(X34="","",VLOOKUP(X34,'[1]シフト記号表（勤務時間帯）'!$C$6:$K$35,9,FALSE))</f>
        <v/>
      </c>
      <c r="Y35" s="324" t="str">
        <f>IF(Y34="","",VLOOKUP(Y34,'[1]シフト記号表（勤務時間帯）'!$C$6:$K$35,9,FALSE))</f>
        <v/>
      </c>
      <c r="Z35" s="322" t="str">
        <f>IF(Z34="","",VLOOKUP(Z34,'[1]シフト記号表（勤務時間帯）'!$C$6:$K$35,9,FALSE))</f>
        <v/>
      </c>
      <c r="AA35" s="323" t="str">
        <f>IF(AA34="","",VLOOKUP(AA34,'[1]シフト記号表（勤務時間帯）'!$C$6:$K$35,9,FALSE))</f>
        <v/>
      </c>
      <c r="AB35" s="323" t="str">
        <f>IF(AB34="","",VLOOKUP(AB34,'[1]シフト記号表（勤務時間帯）'!$C$6:$K$35,9,FALSE))</f>
        <v/>
      </c>
      <c r="AC35" s="323" t="str">
        <f>IF(AC34="","",VLOOKUP(AC34,'[1]シフト記号表（勤務時間帯）'!$C$6:$K$35,9,FALSE))</f>
        <v/>
      </c>
      <c r="AD35" s="323" t="str">
        <f>IF(AD34="","",VLOOKUP(AD34,'[1]シフト記号表（勤務時間帯）'!$C$6:$K$35,9,FALSE))</f>
        <v/>
      </c>
      <c r="AE35" s="323" t="str">
        <f>IF(AE34="","",VLOOKUP(AE34,'[1]シフト記号表（勤務時間帯）'!$C$6:$K$35,9,FALSE))</f>
        <v/>
      </c>
      <c r="AF35" s="324" t="str">
        <f>IF(AF34="","",VLOOKUP(AF34,'[1]シフト記号表（勤務時間帯）'!$C$6:$K$35,9,FALSE))</f>
        <v/>
      </c>
      <c r="AG35" s="322" t="str">
        <f>IF(AG34="","",VLOOKUP(AG34,'[1]シフト記号表（勤務時間帯）'!$C$6:$K$35,9,FALSE))</f>
        <v/>
      </c>
      <c r="AH35" s="323" t="str">
        <f>IF(AH34="","",VLOOKUP(AH34,'[1]シフト記号表（勤務時間帯）'!$C$6:$K$35,9,FALSE))</f>
        <v/>
      </c>
      <c r="AI35" s="323" t="str">
        <f>IF(AI34="","",VLOOKUP(AI34,'[1]シフト記号表（勤務時間帯）'!$C$6:$K$35,9,FALSE))</f>
        <v/>
      </c>
      <c r="AJ35" s="323" t="str">
        <f>IF(AJ34="","",VLOOKUP(AJ34,'[1]シフト記号表（勤務時間帯）'!$C$6:$K$35,9,FALSE))</f>
        <v/>
      </c>
      <c r="AK35" s="323" t="str">
        <f>IF(AK34="","",VLOOKUP(AK34,'[1]シフト記号表（勤務時間帯）'!$C$6:$K$35,9,FALSE))</f>
        <v/>
      </c>
      <c r="AL35" s="323" t="str">
        <f>IF(AL34="","",VLOOKUP(AL34,'[1]シフト記号表（勤務時間帯）'!$C$6:$K$35,9,FALSE))</f>
        <v/>
      </c>
      <c r="AM35" s="324" t="str">
        <f>IF(AM34="","",VLOOKUP(AM34,'[1]シフト記号表（勤務時間帯）'!$C$6:$K$35,9,FALSE))</f>
        <v/>
      </c>
      <c r="AN35" s="322" t="str">
        <f>IF(AN34="","",VLOOKUP(AN34,'[1]シフト記号表（勤務時間帯）'!$C$6:$K$35,9,FALSE))</f>
        <v/>
      </c>
      <c r="AO35" s="323" t="str">
        <f>IF(AO34="","",VLOOKUP(AO34,'[1]シフト記号表（勤務時間帯）'!$C$6:$K$35,9,FALSE))</f>
        <v/>
      </c>
      <c r="AP35" s="323" t="str">
        <f>IF(AP34="","",VLOOKUP(AP34,'[1]シフト記号表（勤務時間帯）'!$C$6:$K$35,9,FALSE))</f>
        <v/>
      </c>
      <c r="AQ35" s="323" t="str">
        <f>IF(AQ34="","",VLOOKUP(AQ34,'[1]シフト記号表（勤務時間帯）'!$C$6:$K$35,9,FALSE))</f>
        <v/>
      </c>
      <c r="AR35" s="323" t="str">
        <f>IF(AR34="","",VLOOKUP(AR34,'[1]シフト記号表（勤務時間帯）'!$C$6:$K$35,9,FALSE))</f>
        <v/>
      </c>
      <c r="AS35" s="323" t="str">
        <f>IF(AS34="","",VLOOKUP(AS34,'[1]シフト記号表（勤務時間帯）'!$C$6:$K$35,9,FALSE))</f>
        <v/>
      </c>
      <c r="AT35" s="324" t="str">
        <f>IF(AT34="","",VLOOKUP(AT34,'[1]シフト記号表（勤務時間帯）'!$C$6:$K$35,9,FALSE))</f>
        <v/>
      </c>
      <c r="AU35" s="322" t="str">
        <f>IF(AU34="","",VLOOKUP(AU34,'[1]シフト記号表（勤務時間帯）'!$C$6:$K$35,9,FALSE))</f>
        <v/>
      </c>
      <c r="AV35" s="323" t="str">
        <f>IF(AV34="","",VLOOKUP(AV34,'[1]シフト記号表（勤務時間帯）'!$C$6:$K$35,9,FALSE))</f>
        <v/>
      </c>
      <c r="AW35" s="323" t="str">
        <f>IF(AW34="","",VLOOKUP(AW34,'[1]シフト記号表（勤務時間帯）'!$C$6:$K$35,9,FALSE))</f>
        <v/>
      </c>
      <c r="AX35" s="1346">
        <f>IF($BB$3="４週",SUM(S35:AT35),IF($BB$3="暦月",SUM(S35:AW35),""))</f>
        <v>0</v>
      </c>
      <c r="AY35" s="1347"/>
      <c r="AZ35" s="1348">
        <f>IF($BB$3="４週",AX35/4,IF($BB$3="暦月",'[1]通所型サービス（1枚版）'!AX35/('[1]通所型サービス（1枚版）'!$BB$8/7),""))</f>
        <v>0</v>
      </c>
      <c r="BA35" s="1349"/>
      <c r="BB35" s="1370"/>
      <c r="BC35" s="1371"/>
      <c r="BD35" s="1371"/>
      <c r="BE35" s="1371"/>
      <c r="BF35" s="1372"/>
    </row>
    <row r="36" spans="2:58" ht="20.25" customHeight="1" x14ac:dyDescent="0.15">
      <c r="B36" s="1379"/>
      <c r="C36" s="1387"/>
      <c r="D36" s="1388"/>
      <c r="E36" s="1389"/>
      <c r="F36" s="321">
        <f>C34</f>
        <v>0</v>
      </c>
      <c r="G36" s="1292"/>
      <c r="H36" s="1295"/>
      <c r="I36" s="1293"/>
      <c r="J36" s="1293"/>
      <c r="K36" s="1294"/>
      <c r="L36" s="1302"/>
      <c r="M36" s="1303"/>
      <c r="N36" s="1303"/>
      <c r="O36" s="1304"/>
      <c r="P36" s="1376" t="s">
        <v>332</v>
      </c>
      <c r="Q36" s="1377"/>
      <c r="R36" s="1378"/>
      <c r="S36" s="326" t="str">
        <f>IF(S34="","",VLOOKUP(S34,'[1]シフト記号表（勤務時間帯）'!$C$6:$U$35,19,FALSE))</f>
        <v/>
      </c>
      <c r="T36" s="327" t="str">
        <f>IF(T34="","",VLOOKUP(T34,'[1]シフト記号表（勤務時間帯）'!$C$6:$U$35,19,FALSE))</f>
        <v/>
      </c>
      <c r="U36" s="327" t="str">
        <f>IF(U34="","",VLOOKUP(U34,'[1]シフト記号表（勤務時間帯）'!$C$6:$U$35,19,FALSE))</f>
        <v/>
      </c>
      <c r="V36" s="327" t="str">
        <f>IF(V34="","",VLOOKUP(V34,'[1]シフト記号表（勤務時間帯）'!$C$6:$U$35,19,FALSE))</f>
        <v/>
      </c>
      <c r="W36" s="327" t="str">
        <f>IF(W34="","",VLOOKUP(W34,'[1]シフト記号表（勤務時間帯）'!$C$6:$U$35,19,FALSE))</f>
        <v/>
      </c>
      <c r="X36" s="327" t="str">
        <f>IF(X34="","",VLOOKUP(X34,'[1]シフト記号表（勤務時間帯）'!$C$6:$U$35,19,FALSE))</f>
        <v/>
      </c>
      <c r="Y36" s="328" t="str">
        <f>IF(Y34="","",VLOOKUP(Y34,'[1]シフト記号表（勤務時間帯）'!$C$6:$U$35,19,FALSE))</f>
        <v/>
      </c>
      <c r="Z36" s="326" t="str">
        <f>IF(Z34="","",VLOOKUP(Z34,'[1]シフト記号表（勤務時間帯）'!$C$6:$U$35,19,FALSE))</f>
        <v/>
      </c>
      <c r="AA36" s="327" t="str">
        <f>IF(AA34="","",VLOOKUP(AA34,'[1]シフト記号表（勤務時間帯）'!$C$6:$U$35,19,FALSE))</f>
        <v/>
      </c>
      <c r="AB36" s="327" t="str">
        <f>IF(AB34="","",VLOOKUP(AB34,'[1]シフト記号表（勤務時間帯）'!$C$6:$U$35,19,FALSE))</f>
        <v/>
      </c>
      <c r="AC36" s="327" t="str">
        <f>IF(AC34="","",VLOOKUP(AC34,'[1]シフト記号表（勤務時間帯）'!$C$6:$U$35,19,FALSE))</f>
        <v/>
      </c>
      <c r="AD36" s="327" t="str">
        <f>IF(AD34="","",VLOOKUP(AD34,'[1]シフト記号表（勤務時間帯）'!$C$6:$U$35,19,FALSE))</f>
        <v/>
      </c>
      <c r="AE36" s="327" t="str">
        <f>IF(AE34="","",VLOOKUP(AE34,'[1]シフト記号表（勤務時間帯）'!$C$6:$U$35,19,FALSE))</f>
        <v/>
      </c>
      <c r="AF36" s="328" t="str">
        <f>IF(AF34="","",VLOOKUP(AF34,'[1]シフト記号表（勤務時間帯）'!$C$6:$U$35,19,FALSE))</f>
        <v/>
      </c>
      <c r="AG36" s="326" t="str">
        <f>IF(AG34="","",VLOOKUP(AG34,'[1]シフト記号表（勤務時間帯）'!$C$6:$U$35,19,FALSE))</f>
        <v/>
      </c>
      <c r="AH36" s="327" t="str">
        <f>IF(AH34="","",VLOOKUP(AH34,'[1]シフト記号表（勤務時間帯）'!$C$6:$U$35,19,FALSE))</f>
        <v/>
      </c>
      <c r="AI36" s="327" t="str">
        <f>IF(AI34="","",VLOOKUP(AI34,'[1]シフト記号表（勤務時間帯）'!$C$6:$U$35,19,FALSE))</f>
        <v/>
      </c>
      <c r="AJ36" s="327" t="str">
        <f>IF(AJ34="","",VLOOKUP(AJ34,'[1]シフト記号表（勤務時間帯）'!$C$6:$U$35,19,FALSE))</f>
        <v/>
      </c>
      <c r="AK36" s="327" t="str">
        <f>IF(AK34="","",VLOOKUP(AK34,'[1]シフト記号表（勤務時間帯）'!$C$6:$U$35,19,FALSE))</f>
        <v/>
      </c>
      <c r="AL36" s="327" t="str">
        <f>IF(AL34="","",VLOOKUP(AL34,'[1]シフト記号表（勤務時間帯）'!$C$6:$U$35,19,FALSE))</f>
        <v/>
      </c>
      <c r="AM36" s="328" t="str">
        <f>IF(AM34="","",VLOOKUP(AM34,'[1]シフト記号表（勤務時間帯）'!$C$6:$U$35,19,FALSE))</f>
        <v/>
      </c>
      <c r="AN36" s="326" t="str">
        <f>IF(AN34="","",VLOOKUP(AN34,'[1]シフト記号表（勤務時間帯）'!$C$6:$U$35,19,FALSE))</f>
        <v/>
      </c>
      <c r="AO36" s="327" t="str">
        <f>IF(AO34="","",VLOOKUP(AO34,'[1]シフト記号表（勤務時間帯）'!$C$6:$U$35,19,FALSE))</f>
        <v/>
      </c>
      <c r="AP36" s="327" t="str">
        <f>IF(AP34="","",VLOOKUP(AP34,'[1]シフト記号表（勤務時間帯）'!$C$6:$U$35,19,FALSE))</f>
        <v/>
      </c>
      <c r="AQ36" s="327" t="str">
        <f>IF(AQ34="","",VLOOKUP(AQ34,'[1]シフト記号表（勤務時間帯）'!$C$6:$U$35,19,FALSE))</f>
        <v/>
      </c>
      <c r="AR36" s="327" t="str">
        <f>IF(AR34="","",VLOOKUP(AR34,'[1]シフト記号表（勤務時間帯）'!$C$6:$U$35,19,FALSE))</f>
        <v/>
      </c>
      <c r="AS36" s="327" t="str">
        <f>IF(AS34="","",VLOOKUP(AS34,'[1]シフト記号表（勤務時間帯）'!$C$6:$U$35,19,FALSE))</f>
        <v/>
      </c>
      <c r="AT36" s="328" t="str">
        <f>IF(AT34="","",VLOOKUP(AT34,'[1]シフト記号表（勤務時間帯）'!$C$6:$U$35,19,FALSE))</f>
        <v/>
      </c>
      <c r="AU36" s="326" t="str">
        <f>IF(AU34="","",VLOOKUP(AU34,'[1]シフト記号表（勤務時間帯）'!$C$6:$U$35,19,FALSE))</f>
        <v/>
      </c>
      <c r="AV36" s="327" t="str">
        <f>IF(AV34="","",VLOOKUP(AV34,'[1]シフト記号表（勤務時間帯）'!$C$6:$U$35,19,FALSE))</f>
        <v/>
      </c>
      <c r="AW36" s="327" t="str">
        <f>IF(AW34="","",VLOOKUP(AW34,'[1]シフト記号表（勤務時間帯）'!$C$6:$U$35,19,FALSE))</f>
        <v/>
      </c>
      <c r="AX36" s="1353">
        <f>IF($BB$3="４週",SUM(S36:AT36),IF($BB$3="暦月",SUM(S36:AW36),""))</f>
        <v>0</v>
      </c>
      <c r="AY36" s="1354"/>
      <c r="AZ36" s="1355">
        <f>IF($BB$3="４週",AX36/4,IF($BB$3="暦月",'[1]通所型サービス（1枚版）'!AX36/('[1]通所型サービス（1枚版）'!$BB$8/7),""))</f>
        <v>0</v>
      </c>
      <c r="BA36" s="1356"/>
      <c r="BB36" s="1373"/>
      <c r="BC36" s="1374"/>
      <c r="BD36" s="1374"/>
      <c r="BE36" s="1374"/>
      <c r="BF36" s="1375"/>
    </row>
    <row r="37" spans="2:58" ht="20.25" customHeight="1" x14ac:dyDescent="0.15">
      <c r="B37" s="1379">
        <f>B34+1</f>
        <v>6</v>
      </c>
      <c r="C37" s="1381"/>
      <c r="D37" s="1382"/>
      <c r="E37" s="1383"/>
      <c r="F37" s="329"/>
      <c r="G37" s="1290"/>
      <c r="H37" s="1217"/>
      <c r="I37" s="1293"/>
      <c r="J37" s="1293"/>
      <c r="K37" s="1294"/>
      <c r="L37" s="1296"/>
      <c r="M37" s="1297"/>
      <c r="N37" s="1297"/>
      <c r="O37" s="1298"/>
      <c r="P37" s="1305" t="s">
        <v>330</v>
      </c>
      <c r="Q37" s="1306"/>
      <c r="R37" s="1307"/>
      <c r="S37" s="318"/>
      <c r="T37" s="319"/>
      <c r="U37" s="319"/>
      <c r="V37" s="319"/>
      <c r="W37" s="319"/>
      <c r="X37" s="319"/>
      <c r="Y37" s="320"/>
      <c r="Z37" s="318"/>
      <c r="AA37" s="319"/>
      <c r="AB37" s="319"/>
      <c r="AC37" s="319"/>
      <c r="AD37" s="319"/>
      <c r="AE37" s="319"/>
      <c r="AF37" s="320"/>
      <c r="AG37" s="318"/>
      <c r="AH37" s="319"/>
      <c r="AI37" s="319"/>
      <c r="AJ37" s="319"/>
      <c r="AK37" s="319"/>
      <c r="AL37" s="319"/>
      <c r="AM37" s="320"/>
      <c r="AN37" s="318"/>
      <c r="AO37" s="319"/>
      <c r="AP37" s="319"/>
      <c r="AQ37" s="319"/>
      <c r="AR37" s="319"/>
      <c r="AS37" s="319"/>
      <c r="AT37" s="320"/>
      <c r="AU37" s="318"/>
      <c r="AV37" s="319"/>
      <c r="AW37" s="319"/>
      <c r="AX37" s="1334"/>
      <c r="AY37" s="1335"/>
      <c r="AZ37" s="1336"/>
      <c r="BA37" s="1337"/>
      <c r="BB37" s="1367"/>
      <c r="BC37" s="1368"/>
      <c r="BD37" s="1368"/>
      <c r="BE37" s="1368"/>
      <c r="BF37" s="1369"/>
    </row>
    <row r="38" spans="2:58" ht="20.25" customHeight="1" x14ac:dyDescent="0.15">
      <c r="B38" s="1379"/>
      <c r="C38" s="1384"/>
      <c r="D38" s="1385"/>
      <c r="E38" s="1386"/>
      <c r="F38" s="321"/>
      <c r="G38" s="1291"/>
      <c r="H38" s="1295"/>
      <c r="I38" s="1293"/>
      <c r="J38" s="1293"/>
      <c r="K38" s="1294"/>
      <c r="L38" s="1299"/>
      <c r="M38" s="1300"/>
      <c r="N38" s="1300"/>
      <c r="O38" s="1301"/>
      <c r="P38" s="1343" t="s">
        <v>331</v>
      </c>
      <c r="Q38" s="1344"/>
      <c r="R38" s="1345"/>
      <c r="S38" s="322" t="str">
        <f>IF(S37="","",VLOOKUP(S37,'[1]シフト記号表（勤務時間帯）'!$C$6:$K$35,9,FALSE))</f>
        <v/>
      </c>
      <c r="T38" s="323" t="str">
        <f>IF(T37="","",VLOOKUP(T37,'[1]シフト記号表（勤務時間帯）'!$C$6:$K$35,9,FALSE))</f>
        <v/>
      </c>
      <c r="U38" s="323" t="str">
        <f>IF(U37="","",VLOOKUP(U37,'[1]シフト記号表（勤務時間帯）'!$C$6:$K$35,9,FALSE))</f>
        <v/>
      </c>
      <c r="V38" s="323" t="str">
        <f>IF(V37="","",VLOOKUP(V37,'[1]シフト記号表（勤務時間帯）'!$C$6:$K$35,9,FALSE))</f>
        <v/>
      </c>
      <c r="W38" s="323" t="str">
        <f>IF(W37="","",VLOOKUP(W37,'[1]シフト記号表（勤務時間帯）'!$C$6:$K$35,9,FALSE))</f>
        <v/>
      </c>
      <c r="X38" s="323" t="str">
        <f>IF(X37="","",VLOOKUP(X37,'[1]シフト記号表（勤務時間帯）'!$C$6:$K$35,9,FALSE))</f>
        <v/>
      </c>
      <c r="Y38" s="324" t="str">
        <f>IF(Y37="","",VLOOKUP(Y37,'[1]シフト記号表（勤務時間帯）'!$C$6:$K$35,9,FALSE))</f>
        <v/>
      </c>
      <c r="Z38" s="322" t="str">
        <f>IF(Z37="","",VLOOKUP(Z37,'[1]シフト記号表（勤務時間帯）'!$C$6:$K$35,9,FALSE))</f>
        <v/>
      </c>
      <c r="AA38" s="323" t="str">
        <f>IF(AA37="","",VLOOKUP(AA37,'[1]シフト記号表（勤務時間帯）'!$C$6:$K$35,9,FALSE))</f>
        <v/>
      </c>
      <c r="AB38" s="323" t="str">
        <f>IF(AB37="","",VLOOKUP(AB37,'[1]シフト記号表（勤務時間帯）'!$C$6:$K$35,9,FALSE))</f>
        <v/>
      </c>
      <c r="AC38" s="323" t="str">
        <f>IF(AC37="","",VLOOKUP(AC37,'[1]シフト記号表（勤務時間帯）'!$C$6:$K$35,9,FALSE))</f>
        <v/>
      </c>
      <c r="AD38" s="323" t="str">
        <f>IF(AD37="","",VLOOKUP(AD37,'[1]シフト記号表（勤務時間帯）'!$C$6:$K$35,9,FALSE))</f>
        <v/>
      </c>
      <c r="AE38" s="323" t="str">
        <f>IF(AE37="","",VLOOKUP(AE37,'[1]シフト記号表（勤務時間帯）'!$C$6:$K$35,9,FALSE))</f>
        <v/>
      </c>
      <c r="AF38" s="324" t="str">
        <f>IF(AF37="","",VLOOKUP(AF37,'[1]シフト記号表（勤務時間帯）'!$C$6:$K$35,9,FALSE))</f>
        <v/>
      </c>
      <c r="AG38" s="322" t="str">
        <f>IF(AG37="","",VLOOKUP(AG37,'[1]シフト記号表（勤務時間帯）'!$C$6:$K$35,9,FALSE))</f>
        <v/>
      </c>
      <c r="AH38" s="323" t="str">
        <f>IF(AH37="","",VLOOKUP(AH37,'[1]シフト記号表（勤務時間帯）'!$C$6:$K$35,9,FALSE))</f>
        <v/>
      </c>
      <c r="AI38" s="323" t="str">
        <f>IF(AI37="","",VLOOKUP(AI37,'[1]シフト記号表（勤務時間帯）'!$C$6:$K$35,9,FALSE))</f>
        <v/>
      </c>
      <c r="AJ38" s="323" t="str">
        <f>IF(AJ37="","",VLOOKUP(AJ37,'[1]シフト記号表（勤務時間帯）'!$C$6:$K$35,9,FALSE))</f>
        <v/>
      </c>
      <c r="AK38" s="323" t="str">
        <f>IF(AK37="","",VLOOKUP(AK37,'[1]シフト記号表（勤務時間帯）'!$C$6:$K$35,9,FALSE))</f>
        <v/>
      </c>
      <c r="AL38" s="323" t="str">
        <f>IF(AL37="","",VLOOKUP(AL37,'[1]シフト記号表（勤務時間帯）'!$C$6:$K$35,9,FALSE))</f>
        <v/>
      </c>
      <c r="AM38" s="324" t="str">
        <f>IF(AM37="","",VLOOKUP(AM37,'[1]シフト記号表（勤務時間帯）'!$C$6:$K$35,9,FALSE))</f>
        <v/>
      </c>
      <c r="AN38" s="322" t="str">
        <f>IF(AN37="","",VLOOKUP(AN37,'[1]シフト記号表（勤務時間帯）'!$C$6:$K$35,9,FALSE))</f>
        <v/>
      </c>
      <c r="AO38" s="323" t="str">
        <f>IF(AO37="","",VLOOKUP(AO37,'[1]シフト記号表（勤務時間帯）'!$C$6:$K$35,9,FALSE))</f>
        <v/>
      </c>
      <c r="AP38" s="323" t="str">
        <f>IF(AP37="","",VLOOKUP(AP37,'[1]シフト記号表（勤務時間帯）'!$C$6:$K$35,9,FALSE))</f>
        <v/>
      </c>
      <c r="AQ38" s="323" t="str">
        <f>IF(AQ37="","",VLOOKUP(AQ37,'[1]シフト記号表（勤務時間帯）'!$C$6:$K$35,9,FALSE))</f>
        <v/>
      </c>
      <c r="AR38" s="323" t="str">
        <f>IF(AR37="","",VLOOKUP(AR37,'[1]シフト記号表（勤務時間帯）'!$C$6:$K$35,9,FALSE))</f>
        <v/>
      </c>
      <c r="AS38" s="323" t="str">
        <f>IF(AS37="","",VLOOKUP(AS37,'[1]シフト記号表（勤務時間帯）'!$C$6:$K$35,9,FALSE))</f>
        <v/>
      </c>
      <c r="AT38" s="324" t="str">
        <f>IF(AT37="","",VLOOKUP(AT37,'[1]シフト記号表（勤務時間帯）'!$C$6:$K$35,9,FALSE))</f>
        <v/>
      </c>
      <c r="AU38" s="322" t="str">
        <f>IF(AU37="","",VLOOKUP(AU37,'[1]シフト記号表（勤務時間帯）'!$C$6:$K$35,9,FALSE))</f>
        <v/>
      </c>
      <c r="AV38" s="323" t="str">
        <f>IF(AV37="","",VLOOKUP(AV37,'[1]シフト記号表（勤務時間帯）'!$C$6:$K$35,9,FALSE))</f>
        <v/>
      </c>
      <c r="AW38" s="323" t="str">
        <f>IF(AW37="","",VLOOKUP(AW37,'[1]シフト記号表（勤務時間帯）'!$C$6:$K$35,9,FALSE))</f>
        <v/>
      </c>
      <c r="AX38" s="1346">
        <f>IF($BB$3="４週",SUM(S38:AT38),IF($BB$3="暦月",SUM(S38:AW38),""))</f>
        <v>0</v>
      </c>
      <c r="AY38" s="1347"/>
      <c r="AZ38" s="1348">
        <f>IF($BB$3="４週",AX38/4,IF($BB$3="暦月",'[1]通所型サービス（1枚版）'!AX38/('[1]通所型サービス（1枚版）'!$BB$8/7),""))</f>
        <v>0</v>
      </c>
      <c r="BA38" s="1349"/>
      <c r="BB38" s="1370"/>
      <c r="BC38" s="1371"/>
      <c r="BD38" s="1371"/>
      <c r="BE38" s="1371"/>
      <c r="BF38" s="1372"/>
    </row>
    <row r="39" spans="2:58" ht="20.25" customHeight="1" x14ac:dyDescent="0.15">
      <c r="B39" s="1379"/>
      <c r="C39" s="1387"/>
      <c r="D39" s="1388"/>
      <c r="E39" s="1389"/>
      <c r="F39" s="321">
        <f>C37</f>
        <v>0</v>
      </c>
      <c r="G39" s="1292"/>
      <c r="H39" s="1295"/>
      <c r="I39" s="1293"/>
      <c r="J39" s="1293"/>
      <c r="K39" s="1294"/>
      <c r="L39" s="1302"/>
      <c r="M39" s="1303"/>
      <c r="N39" s="1303"/>
      <c r="O39" s="1304"/>
      <c r="P39" s="1376" t="s">
        <v>332</v>
      </c>
      <c r="Q39" s="1377"/>
      <c r="R39" s="1378"/>
      <c r="S39" s="326" t="str">
        <f>IF(S37="","",VLOOKUP(S37,'[1]シフト記号表（勤務時間帯）'!$C$6:$U$35,19,FALSE))</f>
        <v/>
      </c>
      <c r="T39" s="327" t="str">
        <f>IF(T37="","",VLOOKUP(T37,'[1]シフト記号表（勤務時間帯）'!$C$6:$U$35,19,FALSE))</f>
        <v/>
      </c>
      <c r="U39" s="327" t="str">
        <f>IF(U37="","",VLOOKUP(U37,'[1]シフト記号表（勤務時間帯）'!$C$6:$U$35,19,FALSE))</f>
        <v/>
      </c>
      <c r="V39" s="327" t="str">
        <f>IF(V37="","",VLOOKUP(V37,'[1]シフト記号表（勤務時間帯）'!$C$6:$U$35,19,FALSE))</f>
        <v/>
      </c>
      <c r="W39" s="327" t="str">
        <f>IF(W37="","",VLOOKUP(W37,'[1]シフト記号表（勤務時間帯）'!$C$6:$U$35,19,FALSE))</f>
        <v/>
      </c>
      <c r="X39" s="327" t="str">
        <f>IF(X37="","",VLOOKUP(X37,'[1]シフト記号表（勤務時間帯）'!$C$6:$U$35,19,FALSE))</f>
        <v/>
      </c>
      <c r="Y39" s="328" t="str">
        <f>IF(Y37="","",VLOOKUP(Y37,'[1]シフト記号表（勤務時間帯）'!$C$6:$U$35,19,FALSE))</f>
        <v/>
      </c>
      <c r="Z39" s="326" t="str">
        <f>IF(Z37="","",VLOOKUP(Z37,'[1]シフト記号表（勤務時間帯）'!$C$6:$U$35,19,FALSE))</f>
        <v/>
      </c>
      <c r="AA39" s="327" t="str">
        <f>IF(AA37="","",VLOOKUP(AA37,'[1]シフト記号表（勤務時間帯）'!$C$6:$U$35,19,FALSE))</f>
        <v/>
      </c>
      <c r="AB39" s="327" t="str">
        <f>IF(AB37="","",VLOOKUP(AB37,'[1]シフト記号表（勤務時間帯）'!$C$6:$U$35,19,FALSE))</f>
        <v/>
      </c>
      <c r="AC39" s="327" t="str">
        <f>IF(AC37="","",VLOOKUP(AC37,'[1]シフト記号表（勤務時間帯）'!$C$6:$U$35,19,FALSE))</f>
        <v/>
      </c>
      <c r="AD39" s="327" t="str">
        <f>IF(AD37="","",VLOOKUP(AD37,'[1]シフト記号表（勤務時間帯）'!$C$6:$U$35,19,FALSE))</f>
        <v/>
      </c>
      <c r="AE39" s="327" t="str">
        <f>IF(AE37="","",VLOOKUP(AE37,'[1]シフト記号表（勤務時間帯）'!$C$6:$U$35,19,FALSE))</f>
        <v/>
      </c>
      <c r="AF39" s="328" t="str">
        <f>IF(AF37="","",VLOOKUP(AF37,'[1]シフト記号表（勤務時間帯）'!$C$6:$U$35,19,FALSE))</f>
        <v/>
      </c>
      <c r="AG39" s="326" t="str">
        <f>IF(AG37="","",VLOOKUP(AG37,'[1]シフト記号表（勤務時間帯）'!$C$6:$U$35,19,FALSE))</f>
        <v/>
      </c>
      <c r="AH39" s="327" t="str">
        <f>IF(AH37="","",VLOOKUP(AH37,'[1]シフト記号表（勤務時間帯）'!$C$6:$U$35,19,FALSE))</f>
        <v/>
      </c>
      <c r="AI39" s="327" t="str">
        <f>IF(AI37="","",VLOOKUP(AI37,'[1]シフト記号表（勤務時間帯）'!$C$6:$U$35,19,FALSE))</f>
        <v/>
      </c>
      <c r="AJ39" s="327" t="str">
        <f>IF(AJ37="","",VLOOKUP(AJ37,'[1]シフト記号表（勤務時間帯）'!$C$6:$U$35,19,FALSE))</f>
        <v/>
      </c>
      <c r="AK39" s="327" t="str">
        <f>IF(AK37="","",VLOOKUP(AK37,'[1]シフト記号表（勤務時間帯）'!$C$6:$U$35,19,FALSE))</f>
        <v/>
      </c>
      <c r="AL39" s="327" t="str">
        <f>IF(AL37="","",VLOOKUP(AL37,'[1]シフト記号表（勤務時間帯）'!$C$6:$U$35,19,FALSE))</f>
        <v/>
      </c>
      <c r="AM39" s="328" t="str">
        <f>IF(AM37="","",VLOOKUP(AM37,'[1]シフト記号表（勤務時間帯）'!$C$6:$U$35,19,FALSE))</f>
        <v/>
      </c>
      <c r="AN39" s="326" t="str">
        <f>IF(AN37="","",VLOOKUP(AN37,'[1]シフト記号表（勤務時間帯）'!$C$6:$U$35,19,FALSE))</f>
        <v/>
      </c>
      <c r="AO39" s="327" t="str">
        <f>IF(AO37="","",VLOOKUP(AO37,'[1]シフト記号表（勤務時間帯）'!$C$6:$U$35,19,FALSE))</f>
        <v/>
      </c>
      <c r="AP39" s="327" t="str">
        <f>IF(AP37="","",VLOOKUP(AP37,'[1]シフト記号表（勤務時間帯）'!$C$6:$U$35,19,FALSE))</f>
        <v/>
      </c>
      <c r="AQ39" s="327" t="str">
        <f>IF(AQ37="","",VLOOKUP(AQ37,'[1]シフト記号表（勤務時間帯）'!$C$6:$U$35,19,FALSE))</f>
        <v/>
      </c>
      <c r="AR39" s="327" t="str">
        <f>IF(AR37="","",VLOOKUP(AR37,'[1]シフト記号表（勤務時間帯）'!$C$6:$U$35,19,FALSE))</f>
        <v/>
      </c>
      <c r="AS39" s="327" t="str">
        <f>IF(AS37="","",VLOOKUP(AS37,'[1]シフト記号表（勤務時間帯）'!$C$6:$U$35,19,FALSE))</f>
        <v/>
      </c>
      <c r="AT39" s="328" t="str">
        <f>IF(AT37="","",VLOOKUP(AT37,'[1]シフト記号表（勤務時間帯）'!$C$6:$U$35,19,FALSE))</f>
        <v/>
      </c>
      <c r="AU39" s="326" t="str">
        <f>IF(AU37="","",VLOOKUP(AU37,'[1]シフト記号表（勤務時間帯）'!$C$6:$U$35,19,FALSE))</f>
        <v/>
      </c>
      <c r="AV39" s="327" t="str">
        <f>IF(AV37="","",VLOOKUP(AV37,'[1]シフト記号表（勤務時間帯）'!$C$6:$U$35,19,FALSE))</f>
        <v/>
      </c>
      <c r="AW39" s="327" t="str">
        <f>IF(AW37="","",VLOOKUP(AW37,'[1]シフト記号表（勤務時間帯）'!$C$6:$U$35,19,FALSE))</f>
        <v/>
      </c>
      <c r="AX39" s="1353">
        <f>IF($BB$3="４週",SUM(S39:AT39),IF($BB$3="暦月",SUM(S39:AW39),""))</f>
        <v>0</v>
      </c>
      <c r="AY39" s="1354"/>
      <c r="AZ39" s="1355">
        <f>IF($BB$3="４週",AX39/4,IF($BB$3="暦月",'[1]通所型サービス（1枚版）'!AX39/('[1]通所型サービス（1枚版）'!$BB$8/7),""))</f>
        <v>0</v>
      </c>
      <c r="BA39" s="1356"/>
      <c r="BB39" s="1373"/>
      <c r="BC39" s="1374"/>
      <c r="BD39" s="1374"/>
      <c r="BE39" s="1374"/>
      <c r="BF39" s="1375"/>
    </row>
    <row r="40" spans="2:58" ht="20.25" customHeight="1" x14ac:dyDescent="0.15">
      <c r="B40" s="1379">
        <f>B37+1</f>
        <v>7</v>
      </c>
      <c r="C40" s="1381"/>
      <c r="D40" s="1382"/>
      <c r="E40" s="1383"/>
      <c r="F40" s="329"/>
      <c r="G40" s="1290"/>
      <c r="H40" s="1217"/>
      <c r="I40" s="1293"/>
      <c r="J40" s="1293"/>
      <c r="K40" s="1294"/>
      <c r="L40" s="1296"/>
      <c r="M40" s="1297"/>
      <c r="N40" s="1297"/>
      <c r="O40" s="1298"/>
      <c r="P40" s="1305" t="s">
        <v>330</v>
      </c>
      <c r="Q40" s="1306"/>
      <c r="R40" s="1307"/>
      <c r="S40" s="318"/>
      <c r="T40" s="319"/>
      <c r="U40" s="319"/>
      <c r="V40" s="319"/>
      <c r="W40" s="319"/>
      <c r="X40" s="319"/>
      <c r="Y40" s="320"/>
      <c r="Z40" s="318"/>
      <c r="AA40" s="319"/>
      <c r="AB40" s="319"/>
      <c r="AC40" s="319"/>
      <c r="AD40" s="319"/>
      <c r="AE40" s="319"/>
      <c r="AF40" s="320"/>
      <c r="AG40" s="318"/>
      <c r="AH40" s="319"/>
      <c r="AI40" s="319"/>
      <c r="AJ40" s="319"/>
      <c r="AK40" s="319"/>
      <c r="AL40" s="319"/>
      <c r="AM40" s="320"/>
      <c r="AN40" s="318"/>
      <c r="AO40" s="319"/>
      <c r="AP40" s="319"/>
      <c r="AQ40" s="319"/>
      <c r="AR40" s="319"/>
      <c r="AS40" s="319"/>
      <c r="AT40" s="320"/>
      <c r="AU40" s="318"/>
      <c r="AV40" s="319"/>
      <c r="AW40" s="319"/>
      <c r="AX40" s="1334"/>
      <c r="AY40" s="1335"/>
      <c r="AZ40" s="1336"/>
      <c r="BA40" s="1337"/>
      <c r="BB40" s="1367"/>
      <c r="BC40" s="1368"/>
      <c r="BD40" s="1368"/>
      <c r="BE40" s="1368"/>
      <c r="BF40" s="1369"/>
    </row>
    <row r="41" spans="2:58" ht="20.25" customHeight="1" x14ac:dyDescent="0.15">
      <c r="B41" s="1379"/>
      <c r="C41" s="1384"/>
      <c r="D41" s="1385"/>
      <c r="E41" s="1386"/>
      <c r="F41" s="321"/>
      <c r="G41" s="1291"/>
      <c r="H41" s="1295"/>
      <c r="I41" s="1293"/>
      <c r="J41" s="1293"/>
      <c r="K41" s="1294"/>
      <c r="L41" s="1299"/>
      <c r="M41" s="1300"/>
      <c r="N41" s="1300"/>
      <c r="O41" s="1301"/>
      <c r="P41" s="1343" t="s">
        <v>331</v>
      </c>
      <c r="Q41" s="1344"/>
      <c r="R41" s="1345"/>
      <c r="S41" s="322" t="str">
        <f>IF(S40="","",VLOOKUP(S40,'[1]シフト記号表（勤務時間帯）'!$C$6:$K$35,9,FALSE))</f>
        <v/>
      </c>
      <c r="T41" s="323" t="str">
        <f>IF(T40="","",VLOOKUP(T40,'[1]シフト記号表（勤務時間帯）'!$C$6:$K$35,9,FALSE))</f>
        <v/>
      </c>
      <c r="U41" s="323" t="str">
        <f>IF(U40="","",VLOOKUP(U40,'[1]シフト記号表（勤務時間帯）'!$C$6:$K$35,9,FALSE))</f>
        <v/>
      </c>
      <c r="V41" s="323" t="str">
        <f>IF(V40="","",VLOOKUP(V40,'[1]シフト記号表（勤務時間帯）'!$C$6:$K$35,9,FALSE))</f>
        <v/>
      </c>
      <c r="W41" s="323" t="str">
        <f>IF(W40="","",VLOOKUP(W40,'[1]シフト記号表（勤務時間帯）'!$C$6:$K$35,9,FALSE))</f>
        <v/>
      </c>
      <c r="X41" s="323" t="str">
        <f>IF(X40="","",VLOOKUP(X40,'[1]シフト記号表（勤務時間帯）'!$C$6:$K$35,9,FALSE))</f>
        <v/>
      </c>
      <c r="Y41" s="324" t="str">
        <f>IF(Y40="","",VLOOKUP(Y40,'[1]シフト記号表（勤務時間帯）'!$C$6:$K$35,9,FALSE))</f>
        <v/>
      </c>
      <c r="Z41" s="322" t="str">
        <f>IF(Z40="","",VLOOKUP(Z40,'[1]シフト記号表（勤務時間帯）'!$C$6:$K$35,9,FALSE))</f>
        <v/>
      </c>
      <c r="AA41" s="323" t="str">
        <f>IF(AA40="","",VLOOKUP(AA40,'[1]シフト記号表（勤務時間帯）'!$C$6:$K$35,9,FALSE))</f>
        <v/>
      </c>
      <c r="AB41" s="323" t="str">
        <f>IF(AB40="","",VLOOKUP(AB40,'[1]シフト記号表（勤務時間帯）'!$C$6:$K$35,9,FALSE))</f>
        <v/>
      </c>
      <c r="AC41" s="323" t="str">
        <f>IF(AC40="","",VLOOKUP(AC40,'[1]シフト記号表（勤務時間帯）'!$C$6:$K$35,9,FALSE))</f>
        <v/>
      </c>
      <c r="AD41" s="323" t="str">
        <f>IF(AD40="","",VLOOKUP(AD40,'[1]シフト記号表（勤務時間帯）'!$C$6:$K$35,9,FALSE))</f>
        <v/>
      </c>
      <c r="AE41" s="323" t="str">
        <f>IF(AE40="","",VLOOKUP(AE40,'[1]シフト記号表（勤務時間帯）'!$C$6:$K$35,9,FALSE))</f>
        <v/>
      </c>
      <c r="AF41" s="324" t="str">
        <f>IF(AF40="","",VLOOKUP(AF40,'[1]シフト記号表（勤務時間帯）'!$C$6:$K$35,9,FALSE))</f>
        <v/>
      </c>
      <c r="AG41" s="322" t="str">
        <f>IF(AG40="","",VLOOKUP(AG40,'[1]シフト記号表（勤務時間帯）'!$C$6:$K$35,9,FALSE))</f>
        <v/>
      </c>
      <c r="AH41" s="323" t="str">
        <f>IF(AH40="","",VLOOKUP(AH40,'[1]シフト記号表（勤務時間帯）'!$C$6:$K$35,9,FALSE))</f>
        <v/>
      </c>
      <c r="AI41" s="323" t="str">
        <f>IF(AI40="","",VLOOKUP(AI40,'[1]シフト記号表（勤務時間帯）'!$C$6:$K$35,9,FALSE))</f>
        <v/>
      </c>
      <c r="AJ41" s="323" t="str">
        <f>IF(AJ40="","",VLOOKUP(AJ40,'[1]シフト記号表（勤務時間帯）'!$C$6:$K$35,9,FALSE))</f>
        <v/>
      </c>
      <c r="AK41" s="323" t="str">
        <f>IF(AK40="","",VLOOKUP(AK40,'[1]シフト記号表（勤務時間帯）'!$C$6:$K$35,9,FALSE))</f>
        <v/>
      </c>
      <c r="AL41" s="323" t="str">
        <f>IF(AL40="","",VLOOKUP(AL40,'[1]シフト記号表（勤務時間帯）'!$C$6:$K$35,9,FALSE))</f>
        <v/>
      </c>
      <c r="AM41" s="324" t="str">
        <f>IF(AM40="","",VLOOKUP(AM40,'[1]シフト記号表（勤務時間帯）'!$C$6:$K$35,9,FALSE))</f>
        <v/>
      </c>
      <c r="AN41" s="322" t="str">
        <f>IF(AN40="","",VLOOKUP(AN40,'[1]シフト記号表（勤務時間帯）'!$C$6:$K$35,9,FALSE))</f>
        <v/>
      </c>
      <c r="AO41" s="323" t="str">
        <f>IF(AO40="","",VLOOKUP(AO40,'[1]シフト記号表（勤務時間帯）'!$C$6:$K$35,9,FALSE))</f>
        <v/>
      </c>
      <c r="AP41" s="323" t="str">
        <f>IF(AP40="","",VLOOKUP(AP40,'[1]シフト記号表（勤務時間帯）'!$C$6:$K$35,9,FALSE))</f>
        <v/>
      </c>
      <c r="AQ41" s="323" t="str">
        <f>IF(AQ40="","",VLOOKUP(AQ40,'[1]シフト記号表（勤務時間帯）'!$C$6:$K$35,9,FALSE))</f>
        <v/>
      </c>
      <c r="AR41" s="323" t="str">
        <f>IF(AR40="","",VLOOKUP(AR40,'[1]シフト記号表（勤務時間帯）'!$C$6:$K$35,9,FALSE))</f>
        <v/>
      </c>
      <c r="AS41" s="323" t="str">
        <f>IF(AS40="","",VLOOKUP(AS40,'[1]シフト記号表（勤務時間帯）'!$C$6:$K$35,9,FALSE))</f>
        <v/>
      </c>
      <c r="AT41" s="324" t="str">
        <f>IF(AT40="","",VLOOKUP(AT40,'[1]シフト記号表（勤務時間帯）'!$C$6:$K$35,9,FALSE))</f>
        <v/>
      </c>
      <c r="AU41" s="322" t="str">
        <f>IF(AU40="","",VLOOKUP(AU40,'[1]シフト記号表（勤務時間帯）'!$C$6:$K$35,9,FALSE))</f>
        <v/>
      </c>
      <c r="AV41" s="323" t="str">
        <f>IF(AV40="","",VLOOKUP(AV40,'[1]シフト記号表（勤務時間帯）'!$C$6:$K$35,9,FALSE))</f>
        <v/>
      </c>
      <c r="AW41" s="323" t="str">
        <f>IF(AW40="","",VLOOKUP(AW40,'[1]シフト記号表（勤務時間帯）'!$C$6:$K$35,9,FALSE))</f>
        <v/>
      </c>
      <c r="AX41" s="1346">
        <f>IF($BB$3="４週",SUM(S41:AT41),IF($BB$3="暦月",SUM(S41:AW41),""))</f>
        <v>0</v>
      </c>
      <c r="AY41" s="1347"/>
      <c r="AZ41" s="1348">
        <f>IF($BB$3="４週",AX41/4,IF($BB$3="暦月",'[1]通所型サービス（1枚版）'!AX41/('[1]通所型サービス（1枚版）'!$BB$8/7),""))</f>
        <v>0</v>
      </c>
      <c r="BA41" s="1349"/>
      <c r="BB41" s="1370"/>
      <c r="BC41" s="1371"/>
      <c r="BD41" s="1371"/>
      <c r="BE41" s="1371"/>
      <c r="BF41" s="1372"/>
    </row>
    <row r="42" spans="2:58" ht="20.25" customHeight="1" x14ac:dyDescent="0.15">
      <c r="B42" s="1379"/>
      <c r="C42" s="1387"/>
      <c r="D42" s="1388"/>
      <c r="E42" s="1389"/>
      <c r="F42" s="321">
        <f>C40</f>
        <v>0</v>
      </c>
      <c r="G42" s="1292"/>
      <c r="H42" s="1295"/>
      <c r="I42" s="1293"/>
      <c r="J42" s="1293"/>
      <c r="K42" s="1294"/>
      <c r="L42" s="1302"/>
      <c r="M42" s="1303"/>
      <c r="N42" s="1303"/>
      <c r="O42" s="1304"/>
      <c r="P42" s="1376" t="s">
        <v>332</v>
      </c>
      <c r="Q42" s="1377"/>
      <c r="R42" s="1378"/>
      <c r="S42" s="326" t="str">
        <f>IF(S40="","",VLOOKUP(S40,'[1]シフト記号表（勤務時間帯）'!$C$6:$U$35,19,FALSE))</f>
        <v/>
      </c>
      <c r="T42" s="327" t="str">
        <f>IF(T40="","",VLOOKUP(T40,'[1]シフト記号表（勤務時間帯）'!$C$6:$U$35,19,FALSE))</f>
        <v/>
      </c>
      <c r="U42" s="327" t="str">
        <f>IF(U40="","",VLOOKUP(U40,'[1]シフト記号表（勤務時間帯）'!$C$6:$U$35,19,FALSE))</f>
        <v/>
      </c>
      <c r="V42" s="327" t="str">
        <f>IF(V40="","",VLOOKUP(V40,'[1]シフト記号表（勤務時間帯）'!$C$6:$U$35,19,FALSE))</f>
        <v/>
      </c>
      <c r="W42" s="327" t="str">
        <f>IF(W40="","",VLOOKUP(W40,'[1]シフト記号表（勤務時間帯）'!$C$6:$U$35,19,FALSE))</f>
        <v/>
      </c>
      <c r="X42" s="327" t="str">
        <f>IF(X40="","",VLOOKUP(X40,'[1]シフト記号表（勤務時間帯）'!$C$6:$U$35,19,FALSE))</f>
        <v/>
      </c>
      <c r="Y42" s="328" t="str">
        <f>IF(Y40="","",VLOOKUP(Y40,'[1]シフト記号表（勤務時間帯）'!$C$6:$U$35,19,FALSE))</f>
        <v/>
      </c>
      <c r="Z42" s="326" t="str">
        <f>IF(Z40="","",VLOOKUP(Z40,'[1]シフト記号表（勤務時間帯）'!$C$6:$U$35,19,FALSE))</f>
        <v/>
      </c>
      <c r="AA42" s="327" t="str">
        <f>IF(AA40="","",VLOOKUP(AA40,'[1]シフト記号表（勤務時間帯）'!$C$6:$U$35,19,FALSE))</f>
        <v/>
      </c>
      <c r="AB42" s="327" t="str">
        <f>IF(AB40="","",VLOOKUP(AB40,'[1]シフト記号表（勤務時間帯）'!$C$6:$U$35,19,FALSE))</f>
        <v/>
      </c>
      <c r="AC42" s="327" t="str">
        <f>IF(AC40="","",VLOOKUP(AC40,'[1]シフト記号表（勤務時間帯）'!$C$6:$U$35,19,FALSE))</f>
        <v/>
      </c>
      <c r="AD42" s="327" t="str">
        <f>IF(AD40="","",VLOOKUP(AD40,'[1]シフト記号表（勤務時間帯）'!$C$6:$U$35,19,FALSE))</f>
        <v/>
      </c>
      <c r="AE42" s="327" t="str">
        <f>IF(AE40="","",VLOOKUP(AE40,'[1]シフト記号表（勤務時間帯）'!$C$6:$U$35,19,FALSE))</f>
        <v/>
      </c>
      <c r="AF42" s="328" t="str">
        <f>IF(AF40="","",VLOOKUP(AF40,'[1]シフト記号表（勤務時間帯）'!$C$6:$U$35,19,FALSE))</f>
        <v/>
      </c>
      <c r="AG42" s="326" t="str">
        <f>IF(AG40="","",VLOOKUP(AG40,'[1]シフト記号表（勤務時間帯）'!$C$6:$U$35,19,FALSE))</f>
        <v/>
      </c>
      <c r="AH42" s="327" t="str">
        <f>IF(AH40="","",VLOOKUP(AH40,'[1]シフト記号表（勤務時間帯）'!$C$6:$U$35,19,FALSE))</f>
        <v/>
      </c>
      <c r="AI42" s="327" t="str">
        <f>IF(AI40="","",VLOOKUP(AI40,'[1]シフト記号表（勤務時間帯）'!$C$6:$U$35,19,FALSE))</f>
        <v/>
      </c>
      <c r="AJ42" s="327" t="str">
        <f>IF(AJ40="","",VLOOKUP(AJ40,'[1]シフト記号表（勤務時間帯）'!$C$6:$U$35,19,FALSE))</f>
        <v/>
      </c>
      <c r="AK42" s="327" t="str">
        <f>IF(AK40="","",VLOOKUP(AK40,'[1]シフト記号表（勤務時間帯）'!$C$6:$U$35,19,FALSE))</f>
        <v/>
      </c>
      <c r="AL42" s="327" t="str">
        <f>IF(AL40="","",VLOOKUP(AL40,'[1]シフト記号表（勤務時間帯）'!$C$6:$U$35,19,FALSE))</f>
        <v/>
      </c>
      <c r="AM42" s="328" t="str">
        <f>IF(AM40="","",VLOOKUP(AM40,'[1]シフト記号表（勤務時間帯）'!$C$6:$U$35,19,FALSE))</f>
        <v/>
      </c>
      <c r="AN42" s="326" t="str">
        <f>IF(AN40="","",VLOOKUP(AN40,'[1]シフト記号表（勤務時間帯）'!$C$6:$U$35,19,FALSE))</f>
        <v/>
      </c>
      <c r="AO42" s="327" t="str">
        <f>IF(AO40="","",VLOOKUP(AO40,'[1]シフト記号表（勤務時間帯）'!$C$6:$U$35,19,FALSE))</f>
        <v/>
      </c>
      <c r="AP42" s="327" t="str">
        <f>IF(AP40="","",VLOOKUP(AP40,'[1]シフト記号表（勤務時間帯）'!$C$6:$U$35,19,FALSE))</f>
        <v/>
      </c>
      <c r="AQ42" s="327" t="str">
        <f>IF(AQ40="","",VLOOKUP(AQ40,'[1]シフト記号表（勤務時間帯）'!$C$6:$U$35,19,FALSE))</f>
        <v/>
      </c>
      <c r="AR42" s="327" t="str">
        <f>IF(AR40="","",VLOOKUP(AR40,'[1]シフト記号表（勤務時間帯）'!$C$6:$U$35,19,FALSE))</f>
        <v/>
      </c>
      <c r="AS42" s="327" t="str">
        <f>IF(AS40="","",VLOOKUP(AS40,'[1]シフト記号表（勤務時間帯）'!$C$6:$U$35,19,FALSE))</f>
        <v/>
      </c>
      <c r="AT42" s="328" t="str">
        <f>IF(AT40="","",VLOOKUP(AT40,'[1]シフト記号表（勤務時間帯）'!$C$6:$U$35,19,FALSE))</f>
        <v/>
      </c>
      <c r="AU42" s="326" t="str">
        <f>IF(AU40="","",VLOOKUP(AU40,'[1]シフト記号表（勤務時間帯）'!$C$6:$U$35,19,FALSE))</f>
        <v/>
      </c>
      <c r="AV42" s="327" t="str">
        <f>IF(AV40="","",VLOOKUP(AV40,'[1]シフト記号表（勤務時間帯）'!$C$6:$U$35,19,FALSE))</f>
        <v/>
      </c>
      <c r="AW42" s="327" t="str">
        <f>IF(AW40="","",VLOOKUP(AW40,'[1]シフト記号表（勤務時間帯）'!$C$6:$U$35,19,FALSE))</f>
        <v/>
      </c>
      <c r="AX42" s="1353">
        <f>IF($BB$3="４週",SUM(S42:AT42),IF($BB$3="暦月",SUM(S42:AW42),""))</f>
        <v>0</v>
      </c>
      <c r="AY42" s="1354"/>
      <c r="AZ42" s="1355">
        <f>IF($BB$3="４週",AX42/4,IF($BB$3="暦月",'[1]通所型サービス（1枚版）'!AX42/('[1]通所型サービス（1枚版）'!$BB$8/7),""))</f>
        <v>0</v>
      </c>
      <c r="BA42" s="1356"/>
      <c r="BB42" s="1373"/>
      <c r="BC42" s="1374"/>
      <c r="BD42" s="1374"/>
      <c r="BE42" s="1374"/>
      <c r="BF42" s="1375"/>
    </row>
    <row r="43" spans="2:58" ht="20.25" customHeight="1" x14ac:dyDescent="0.15">
      <c r="B43" s="1379">
        <f>B40+1</f>
        <v>8</v>
      </c>
      <c r="C43" s="1381"/>
      <c r="D43" s="1382"/>
      <c r="E43" s="1383"/>
      <c r="F43" s="329"/>
      <c r="G43" s="1290"/>
      <c r="H43" s="1217"/>
      <c r="I43" s="1293"/>
      <c r="J43" s="1293"/>
      <c r="K43" s="1294"/>
      <c r="L43" s="1296"/>
      <c r="M43" s="1297"/>
      <c r="N43" s="1297"/>
      <c r="O43" s="1298"/>
      <c r="P43" s="1305" t="s">
        <v>330</v>
      </c>
      <c r="Q43" s="1306"/>
      <c r="R43" s="1307"/>
      <c r="S43" s="318"/>
      <c r="T43" s="319"/>
      <c r="U43" s="319"/>
      <c r="V43" s="319"/>
      <c r="W43" s="319"/>
      <c r="X43" s="319"/>
      <c r="Y43" s="320"/>
      <c r="Z43" s="318"/>
      <c r="AA43" s="319"/>
      <c r="AB43" s="319"/>
      <c r="AC43" s="319"/>
      <c r="AD43" s="319"/>
      <c r="AE43" s="319"/>
      <c r="AF43" s="320"/>
      <c r="AG43" s="318"/>
      <c r="AH43" s="319"/>
      <c r="AI43" s="319"/>
      <c r="AJ43" s="319"/>
      <c r="AK43" s="319"/>
      <c r="AL43" s="319"/>
      <c r="AM43" s="320"/>
      <c r="AN43" s="318"/>
      <c r="AO43" s="319"/>
      <c r="AP43" s="319"/>
      <c r="AQ43" s="319"/>
      <c r="AR43" s="319"/>
      <c r="AS43" s="319"/>
      <c r="AT43" s="320"/>
      <c r="AU43" s="318"/>
      <c r="AV43" s="319"/>
      <c r="AW43" s="319"/>
      <c r="AX43" s="1334"/>
      <c r="AY43" s="1335"/>
      <c r="AZ43" s="1336"/>
      <c r="BA43" s="1337"/>
      <c r="BB43" s="1367"/>
      <c r="BC43" s="1368"/>
      <c r="BD43" s="1368"/>
      <c r="BE43" s="1368"/>
      <c r="BF43" s="1369"/>
    </row>
    <row r="44" spans="2:58" ht="20.25" customHeight="1" x14ac:dyDescent="0.15">
      <c r="B44" s="1379"/>
      <c r="C44" s="1384"/>
      <c r="D44" s="1385"/>
      <c r="E44" s="1386"/>
      <c r="F44" s="321"/>
      <c r="G44" s="1291"/>
      <c r="H44" s="1295"/>
      <c r="I44" s="1293"/>
      <c r="J44" s="1293"/>
      <c r="K44" s="1294"/>
      <c r="L44" s="1299"/>
      <c r="M44" s="1300"/>
      <c r="N44" s="1300"/>
      <c r="O44" s="1301"/>
      <c r="P44" s="1343" t="s">
        <v>331</v>
      </c>
      <c r="Q44" s="1344"/>
      <c r="R44" s="1345"/>
      <c r="S44" s="322" t="str">
        <f>IF(S43="","",VLOOKUP(S43,'[1]シフト記号表（勤務時間帯）'!$C$6:$K$35,9,FALSE))</f>
        <v/>
      </c>
      <c r="T44" s="323" t="str">
        <f>IF(T43="","",VLOOKUP(T43,'[1]シフト記号表（勤務時間帯）'!$C$6:$K$35,9,FALSE))</f>
        <v/>
      </c>
      <c r="U44" s="323" t="str">
        <f>IF(U43="","",VLOOKUP(U43,'[1]シフト記号表（勤務時間帯）'!$C$6:$K$35,9,FALSE))</f>
        <v/>
      </c>
      <c r="V44" s="323" t="str">
        <f>IF(V43="","",VLOOKUP(V43,'[1]シフト記号表（勤務時間帯）'!$C$6:$K$35,9,FALSE))</f>
        <v/>
      </c>
      <c r="W44" s="323" t="str">
        <f>IF(W43="","",VLOOKUP(W43,'[1]シフト記号表（勤務時間帯）'!$C$6:$K$35,9,FALSE))</f>
        <v/>
      </c>
      <c r="X44" s="323" t="str">
        <f>IF(X43="","",VLOOKUP(X43,'[1]シフト記号表（勤務時間帯）'!$C$6:$K$35,9,FALSE))</f>
        <v/>
      </c>
      <c r="Y44" s="324" t="str">
        <f>IF(Y43="","",VLOOKUP(Y43,'[1]シフト記号表（勤務時間帯）'!$C$6:$K$35,9,FALSE))</f>
        <v/>
      </c>
      <c r="Z44" s="322" t="str">
        <f>IF(Z43="","",VLOOKUP(Z43,'[1]シフト記号表（勤務時間帯）'!$C$6:$K$35,9,FALSE))</f>
        <v/>
      </c>
      <c r="AA44" s="323" t="str">
        <f>IF(AA43="","",VLOOKUP(AA43,'[1]シフト記号表（勤務時間帯）'!$C$6:$K$35,9,FALSE))</f>
        <v/>
      </c>
      <c r="AB44" s="323" t="str">
        <f>IF(AB43="","",VLOOKUP(AB43,'[1]シフト記号表（勤務時間帯）'!$C$6:$K$35,9,FALSE))</f>
        <v/>
      </c>
      <c r="AC44" s="323" t="str">
        <f>IF(AC43="","",VLOOKUP(AC43,'[1]シフト記号表（勤務時間帯）'!$C$6:$K$35,9,FALSE))</f>
        <v/>
      </c>
      <c r="AD44" s="323" t="str">
        <f>IF(AD43="","",VLOOKUP(AD43,'[1]シフト記号表（勤務時間帯）'!$C$6:$K$35,9,FALSE))</f>
        <v/>
      </c>
      <c r="AE44" s="323" t="str">
        <f>IF(AE43="","",VLOOKUP(AE43,'[1]シフト記号表（勤務時間帯）'!$C$6:$K$35,9,FALSE))</f>
        <v/>
      </c>
      <c r="AF44" s="324" t="str">
        <f>IF(AF43="","",VLOOKUP(AF43,'[1]シフト記号表（勤務時間帯）'!$C$6:$K$35,9,FALSE))</f>
        <v/>
      </c>
      <c r="AG44" s="322" t="str">
        <f>IF(AG43="","",VLOOKUP(AG43,'[1]シフト記号表（勤務時間帯）'!$C$6:$K$35,9,FALSE))</f>
        <v/>
      </c>
      <c r="AH44" s="323" t="str">
        <f>IF(AH43="","",VLOOKUP(AH43,'[1]シフト記号表（勤務時間帯）'!$C$6:$K$35,9,FALSE))</f>
        <v/>
      </c>
      <c r="AI44" s="323" t="str">
        <f>IF(AI43="","",VLOOKUP(AI43,'[1]シフト記号表（勤務時間帯）'!$C$6:$K$35,9,FALSE))</f>
        <v/>
      </c>
      <c r="AJ44" s="323" t="str">
        <f>IF(AJ43="","",VLOOKUP(AJ43,'[1]シフト記号表（勤務時間帯）'!$C$6:$K$35,9,FALSE))</f>
        <v/>
      </c>
      <c r="AK44" s="323" t="str">
        <f>IF(AK43="","",VLOOKUP(AK43,'[1]シフト記号表（勤務時間帯）'!$C$6:$K$35,9,FALSE))</f>
        <v/>
      </c>
      <c r="AL44" s="323" t="str">
        <f>IF(AL43="","",VLOOKUP(AL43,'[1]シフト記号表（勤務時間帯）'!$C$6:$K$35,9,FALSE))</f>
        <v/>
      </c>
      <c r="AM44" s="324" t="str">
        <f>IF(AM43="","",VLOOKUP(AM43,'[1]シフト記号表（勤務時間帯）'!$C$6:$K$35,9,FALSE))</f>
        <v/>
      </c>
      <c r="AN44" s="322" t="str">
        <f>IF(AN43="","",VLOOKUP(AN43,'[1]シフト記号表（勤務時間帯）'!$C$6:$K$35,9,FALSE))</f>
        <v/>
      </c>
      <c r="AO44" s="323" t="str">
        <f>IF(AO43="","",VLOOKUP(AO43,'[1]シフト記号表（勤務時間帯）'!$C$6:$K$35,9,FALSE))</f>
        <v/>
      </c>
      <c r="AP44" s="323" t="str">
        <f>IF(AP43="","",VLOOKUP(AP43,'[1]シフト記号表（勤務時間帯）'!$C$6:$K$35,9,FALSE))</f>
        <v/>
      </c>
      <c r="AQ44" s="323" t="str">
        <f>IF(AQ43="","",VLOOKUP(AQ43,'[1]シフト記号表（勤務時間帯）'!$C$6:$K$35,9,FALSE))</f>
        <v/>
      </c>
      <c r="AR44" s="323" t="str">
        <f>IF(AR43="","",VLOOKUP(AR43,'[1]シフト記号表（勤務時間帯）'!$C$6:$K$35,9,FALSE))</f>
        <v/>
      </c>
      <c r="AS44" s="323" t="str">
        <f>IF(AS43="","",VLOOKUP(AS43,'[1]シフト記号表（勤務時間帯）'!$C$6:$K$35,9,FALSE))</f>
        <v/>
      </c>
      <c r="AT44" s="324" t="str">
        <f>IF(AT43="","",VLOOKUP(AT43,'[1]シフト記号表（勤務時間帯）'!$C$6:$K$35,9,FALSE))</f>
        <v/>
      </c>
      <c r="AU44" s="322" t="str">
        <f>IF(AU43="","",VLOOKUP(AU43,'[1]シフト記号表（勤務時間帯）'!$C$6:$K$35,9,FALSE))</f>
        <v/>
      </c>
      <c r="AV44" s="323" t="str">
        <f>IF(AV43="","",VLOOKUP(AV43,'[1]シフト記号表（勤務時間帯）'!$C$6:$K$35,9,FALSE))</f>
        <v/>
      </c>
      <c r="AW44" s="323" t="str">
        <f>IF(AW43="","",VLOOKUP(AW43,'[1]シフト記号表（勤務時間帯）'!$C$6:$K$35,9,FALSE))</f>
        <v/>
      </c>
      <c r="AX44" s="1346">
        <f>IF($BB$3="４週",SUM(S44:AT44),IF($BB$3="暦月",SUM(S44:AW44),""))</f>
        <v>0</v>
      </c>
      <c r="AY44" s="1347"/>
      <c r="AZ44" s="1348">
        <f>IF($BB$3="４週",AX44/4,IF($BB$3="暦月",'[1]通所型サービス（1枚版）'!AX44/('[1]通所型サービス（1枚版）'!$BB$8/7),""))</f>
        <v>0</v>
      </c>
      <c r="BA44" s="1349"/>
      <c r="BB44" s="1370"/>
      <c r="BC44" s="1371"/>
      <c r="BD44" s="1371"/>
      <c r="BE44" s="1371"/>
      <c r="BF44" s="1372"/>
    </row>
    <row r="45" spans="2:58" ht="20.25" customHeight="1" x14ac:dyDescent="0.15">
      <c r="B45" s="1379"/>
      <c r="C45" s="1387"/>
      <c r="D45" s="1388"/>
      <c r="E45" s="1389"/>
      <c r="F45" s="321">
        <f>C43</f>
        <v>0</v>
      </c>
      <c r="G45" s="1292"/>
      <c r="H45" s="1295"/>
      <c r="I45" s="1293"/>
      <c r="J45" s="1293"/>
      <c r="K45" s="1294"/>
      <c r="L45" s="1302"/>
      <c r="M45" s="1303"/>
      <c r="N45" s="1303"/>
      <c r="O45" s="1304"/>
      <c r="P45" s="1376" t="s">
        <v>332</v>
      </c>
      <c r="Q45" s="1377"/>
      <c r="R45" s="1378"/>
      <c r="S45" s="326" t="str">
        <f>IF(S43="","",VLOOKUP(S43,'[1]シフト記号表（勤務時間帯）'!$C$6:$U$35,19,FALSE))</f>
        <v/>
      </c>
      <c r="T45" s="327" t="str">
        <f>IF(T43="","",VLOOKUP(T43,'[1]シフト記号表（勤務時間帯）'!$C$6:$U$35,19,FALSE))</f>
        <v/>
      </c>
      <c r="U45" s="327" t="str">
        <f>IF(U43="","",VLOOKUP(U43,'[1]シフト記号表（勤務時間帯）'!$C$6:$U$35,19,FALSE))</f>
        <v/>
      </c>
      <c r="V45" s="327" t="str">
        <f>IF(V43="","",VLOOKUP(V43,'[1]シフト記号表（勤務時間帯）'!$C$6:$U$35,19,FALSE))</f>
        <v/>
      </c>
      <c r="W45" s="327" t="str">
        <f>IF(W43="","",VLOOKUP(W43,'[1]シフト記号表（勤務時間帯）'!$C$6:$U$35,19,FALSE))</f>
        <v/>
      </c>
      <c r="X45" s="327" t="str">
        <f>IF(X43="","",VLOOKUP(X43,'[1]シフト記号表（勤務時間帯）'!$C$6:$U$35,19,FALSE))</f>
        <v/>
      </c>
      <c r="Y45" s="328" t="str">
        <f>IF(Y43="","",VLOOKUP(Y43,'[1]シフト記号表（勤務時間帯）'!$C$6:$U$35,19,FALSE))</f>
        <v/>
      </c>
      <c r="Z45" s="326" t="str">
        <f>IF(Z43="","",VLOOKUP(Z43,'[1]シフト記号表（勤務時間帯）'!$C$6:$U$35,19,FALSE))</f>
        <v/>
      </c>
      <c r="AA45" s="327" t="str">
        <f>IF(AA43="","",VLOOKUP(AA43,'[1]シフト記号表（勤務時間帯）'!$C$6:$U$35,19,FALSE))</f>
        <v/>
      </c>
      <c r="AB45" s="327" t="str">
        <f>IF(AB43="","",VLOOKUP(AB43,'[1]シフト記号表（勤務時間帯）'!$C$6:$U$35,19,FALSE))</f>
        <v/>
      </c>
      <c r="AC45" s="327" t="str">
        <f>IF(AC43="","",VLOOKUP(AC43,'[1]シフト記号表（勤務時間帯）'!$C$6:$U$35,19,FALSE))</f>
        <v/>
      </c>
      <c r="AD45" s="327" t="str">
        <f>IF(AD43="","",VLOOKUP(AD43,'[1]シフト記号表（勤務時間帯）'!$C$6:$U$35,19,FALSE))</f>
        <v/>
      </c>
      <c r="AE45" s="327" t="str">
        <f>IF(AE43="","",VLOOKUP(AE43,'[1]シフト記号表（勤務時間帯）'!$C$6:$U$35,19,FALSE))</f>
        <v/>
      </c>
      <c r="AF45" s="328" t="str">
        <f>IF(AF43="","",VLOOKUP(AF43,'[1]シフト記号表（勤務時間帯）'!$C$6:$U$35,19,FALSE))</f>
        <v/>
      </c>
      <c r="AG45" s="326" t="str">
        <f>IF(AG43="","",VLOOKUP(AG43,'[1]シフト記号表（勤務時間帯）'!$C$6:$U$35,19,FALSE))</f>
        <v/>
      </c>
      <c r="AH45" s="327" t="str">
        <f>IF(AH43="","",VLOOKUP(AH43,'[1]シフト記号表（勤務時間帯）'!$C$6:$U$35,19,FALSE))</f>
        <v/>
      </c>
      <c r="AI45" s="327" t="str">
        <f>IF(AI43="","",VLOOKUP(AI43,'[1]シフト記号表（勤務時間帯）'!$C$6:$U$35,19,FALSE))</f>
        <v/>
      </c>
      <c r="AJ45" s="327" t="str">
        <f>IF(AJ43="","",VLOOKUP(AJ43,'[1]シフト記号表（勤務時間帯）'!$C$6:$U$35,19,FALSE))</f>
        <v/>
      </c>
      <c r="AK45" s="327" t="str">
        <f>IF(AK43="","",VLOOKUP(AK43,'[1]シフト記号表（勤務時間帯）'!$C$6:$U$35,19,FALSE))</f>
        <v/>
      </c>
      <c r="AL45" s="327" t="str">
        <f>IF(AL43="","",VLOOKUP(AL43,'[1]シフト記号表（勤務時間帯）'!$C$6:$U$35,19,FALSE))</f>
        <v/>
      </c>
      <c r="AM45" s="328" t="str">
        <f>IF(AM43="","",VLOOKUP(AM43,'[1]シフト記号表（勤務時間帯）'!$C$6:$U$35,19,FALSE))</f>
        <v/>
      </c>
      <c r="AN45" s="326" t="str">
        <f>IF(AN43="","",VLOOKUP(AN43,'[1]シフト記号表（勤務時間帯）'!$C$6:$U$35,19,FALSE))</f>
        <v/>
      </c>
      <c r="AO45" s="327" t="str">
        <f>IF(AO43="","",VLOOKUP(AO43,'[1]シフト記号表（勤務時間帯）'!$C$6:$U$35,19,FALSE))</f>
        <v/>
      </c>
      <c r="AP45" s="327" t="str">
        <f>IF(AP43="","",VLOOKUP(AP43,'[1]シフト記号表（勤務時間帯）'!$C$6:$U$35,19,FALSE))</f>
        <v/>
      </c>
      <c r="AQ45" s="327" t="str">
        <f>IF(AQ43="","",VLOOKUP(AQ43,'[1]シフト記号表（勤務時間帯）'!$C$6:$U$35,19,FALSE))</f>
        <v/>
      </c>
      <c r="AR45" s="327" t="str">
        <f>IF(AR43="","",VLOOKUP(AR43,'[1]シフト記号表（勤務時間帯）'!$C$6:$U$35,19,FALSE))</f>
        <v/>
      </c>
      <c r="AS45" s="327" t="str">
        <f>IF(AS43="","",VLOOKUP(AS43,'[1]シフト記号表（勤務時間帯）'!$C$6:$U$35,19,FALSE))</f>
        <v/>
      </c>
      <c r="AT45" s="328" t="str">
        <f>IF(AT43="","",VLOOKUP(AT43,'[1]シフト記号表（勤務時間帯）'!$C$6:$U$35,19,FALSE))</f>
        <v/>
      </c>
      <c r="AU45" s="326" t="str">
        <f>IF(AU43="","",VLOOKUP(AU43,'[1]シフト記号表（勤務時間帯）'!$C$6:$U$35,19,FALSE))</f>
        <v/>
      </c>
      <c r="AV45" s="327" t="str">
        <f>IF(AV43="","",VLOOKUP(AV43,'[1]シフト記号表（勤務時間帯）'!$C$6:$U$35,19,FALSE))</f>
        <v/>
      </c>
      <c r="AW45" s="327" t="str">
        <f>IF(AW43="","",VLOOKUP(AW43,'[1]シフト記号表（勤務時間帯）'!$C$6:$U$35,19,FALSE))</f>
        <v/>
      </c>
      <c r="AX45" s="1353">
        <f>IF($BB$3="４週",SUM(S45:AT45),IF($BB$3="暦月",SUM(S45:AW45),""))</f>
        <v>0</v>
      </c>
      <c r="AY45" s="1354"/>
      <c r="AZ45" s="1355">
        <f>IF($BB$3="４週",AX45/4,IF($BB$3="暦月",'[1]通所型サービス（1枚版）'!AX45/('[1]通所型サービス（1枚版）'!$BB$8/7),""))</f>
        <v>0</v>
      </c>
      <c r="BA45" s="1356"/>
      <c r="BB45" s="1373"/>
      <c r="BC45" s="1374"/>
      <c r="BD45" s="1374"/>
      <c r="BE45" s="1374"/>
      <c r="BF45" s="1375"/>
    </row>
    <row r="46" spans="2:58" ht="20.25" customHeight="1" x14ac:dyDescent="0.15">
      <c r="B46" s="1379">
        <f>B43+1</f>
        <v>9</v>
      </c>
      <c r="C46" s="1381"/>
      <c r="D46" s="1382"/>
      <c r="E46" s="1383"/>
      <c r="F46" s="329"/>
      <c r="G46" s="1290"/>
      <c r="H46" s="1217"/>
      <c r="I46" s="1293"/>
      <c r="J46" s="1293"/>
      <c r="K46" s="1294"/>
      <c r="L46" s="1296"/>
      <c r="M46" s="1297"/>
      <c r="N46" s="1297"/>
      <c r="O46" s="1298"/>
      <c r="P46" s="1305" t="s">
        <v>330</v>
      </c>
      <c r="Q46" s="1306"/>
      <c r="R46" s="1307"/>
      <c r="S46" s="318"/>
      <c r="T46" s="319"/>
      <c r="U46" s="319"/>
      <c r="V46" s="319"/>
      <c r="W46" s="319"/>
      <c r="X46" s="319"/>
      <c r="Y46" s="320"/>
      <c r="Z46" s="318"/>
      <c r="AA46" s="319"/>
      <c r="AB46" s="319"/>
      <c r="AC46" s="319"/>
      <c r="AD46" s="319"/>
      <c r="AE46" s="319"/>
      <c r="AF46" s="320"/>
      <c r="AG46" s="318"/>
      <c r="AH46" s="319"/>
      <c r="AI46" s="319"/>
      <c r="AJ46" s="319"/>
      <c r="AK46" s="319"/>
      <c r="AL46" s="319"/>
      <c r="AM46" s="320"/>
      <c r="AN46" s="318"/>
      <c r="AO46" s="319"/>
      <c r="AP46" s="319"/>
      <c r="AQ46" s="319"/>
      <c r="AR46" s="319"/>
      <c r="AS46" s="319"/>
      <c r="AT46" s="320"/>
      <c r="AU46" s="318"/>
      <c r="AV46" s="319"/>
      <c r="AW46" s="319"/>
      <c r="AX46" s="1334"/>
      <c r="AY46" s="1335"/>
      <c r="AZ46" s="1336"/>
      <c r="BA46" s="1337"/>
      <c r="BB46" s="1367"/>
      <c r="BC46" s="1368"/>
      <c r="BD46" s="1368"/>
      <c r="BE46" s="1368"/>
      <c r="BF46" s="1369"/>
    </row>
    <row r="47" spans="2:58" ht="20.25" customHeight="1" x14ac:dyDescent="0.15">
      <c r="B47" s="1379"/>
      <c r="C47" s="1384"/>
      <c r="D47" s="1385"/>
      <c r="E47" s="1386"/>
      <c r="F47" s="321"/>
      <c r="G47" s="1291"/>
      <c r="H47" s="1295"/>
      <c r="I47" s="1293"/>
      <c r="J47" s="1293"/>
      <c r="K47" s="1294"/>
      <c r="L47" s="1299"/>
      <c r="M47" s="1300"/>
      <c r="N47" s="1300"/>
      <c r="O47" s="1301"/>
      <c r="P47" s="1343" t="s">
        <v>331</v>
      </c>
      <c r="Q47" s="1344"/>
      <c r="R47" s="1345"/>
      <c r="S47" s="322" t="str">
        <f>IF(S46="","",VLOOKUP(S46,'[1]シフト記号表（勤務時間帯）'!$C$6:$K$35,9,FALSE))</f>
        <v/>
      </c>
      <c r="T47" s="323" t="str">
        <f>IF(T46="","",VLOOKUP(T46,'[1]シフト記号表（勤務時間帯）'!$C$6:$K$35,9,FALSE))</f>
        <v/>
      </c>
      <c r="U47" s="323" t="str">
        <f>IF(U46="","",VLOOKUP(U46,'[1]シフト記号表（勤務時間帯）'!$C$6:$K$35,9,FALSE))</f>
        <v/>
      </c>
      <c r="V47" s="323" t="str">
        <f>IF(V46="","",VLOOKUP(V46,'[1]シフト記号表（勤務時間帯）'!$C$6:$K$35,9,FALSE))</f>
        <v/>
      </c>
      <c r="W47" s="323" t="str">
        <f>IF(W46="","",VLOOKUP(W46,'[1]シフト記号表（勤務時間帯）'!$C$6:$K$35,9,FALSE))</f>
        <v/>
      </c>
      <c r="X47" s="323" t="str">
        <f>IF(X46="","",VLOOKUP(X46,'[1]シフト記号表（勤務時間帯）'!$C$6:$K$35,9,FALSE))</f>
        <v/>
      </c>
      <c r="Y47" s="324" t="str">
        <f>IF(Y46="","",VLOOKUP(Y46,'[1]シフト記号表（勤務時間帯）'!$C$6:$K$35,9,FALSE))</f>
        <v/>
      </c>
      <c r="Z47" s="322" t="str">
        <f>IF(Z46="","",VLOOKUP(Z46,'[1]シフト記号表（勤務時間帯）'!$C$6:$K$35,9,FALSE))</f>
        <v/>
      </c>
      <c r="AA47" s="323" t="str">
        <f>IF(AA46="","",VLOOKUP(AA46,'[1]シフト記号表（勤務時間帯）'!$C$6:$K$35,9,FALSE))</f>
        <v/>
      </c>
      <c r="AB47" s="323" t="str">
        <f>IF(AB46="","",VLOOKUP(AB46,'[1]シフト記号表（勤務時間帯）'!$C$6:$K$35,9,FALSE))</f>
        <v/>
      </c>
      <c r="AC47" s="323" t="str">
        <f>IF(AC46="","",VLOOKUP(AC46,'[1]シフト記号表（勤務時間帯）'!$C$6:$K$35,9,FALSE))</f>
        <v/>
      </c>
      <c r="AD47" s="323" t="str">
        <f>IF(AD46="","",VLOOKUP(AD46,'[1]シフト記号表（勤務時間帯）'!$C$6:$K$35,9,FALSE))</f>
        <v/>
      </c>
      <c r="AE47" s="323" t="str">
        <f>IF(AE46="","",VLOOKUP(AE46,'[1]シフト記号表（勤務時間帯）'!$C$6:$K$35,9,FALSE))</f>
        <v/>
      </c>
      <c r="AF47" s="324" t="str">
        <f>IF(AF46="","",VLOOKUP(AF46,'[1]シフト記号表（勤務時間帯）'!$C$6:$K$35,9,FALSE))</f>
        <v/>
      </c>
      <c r="AG47" s="322" t="str">
        <f>IF(AG46="","",VLOOKUP(AG46,'[1]シフト記号表（勤務時間帯）'!$C$6:$K$35,9,FALSE))</f>
        <v/>
      </c>
      <c r="AH47" s="323" t="str">
        <f>IF(AH46="","",VLOOKUP(AH46,'[1]シフト記号表（勤務時間帯）'!$C$6:$K$35,9,FALSE))</f>
        <v/>
      </c>
      <c r="AI47" s="323" t="str">
        <f>IF(AI46="","",VLOOKUP(AI46,'[1]シフト記号表（勤務時間帯）'!$C$6:$K$35,9,FALSE))</f>
        <v/>
      </c>
      <c r="AJ47" s="323" t="str">
        <f>IF(AJ46="","",VLOOKUP(AJ46,'[1]シフト記号表（勤務時間帯）'!$C$6:$K$35,9,FALSE))</f>
        <v/>
      </c>
      <c r="AK47" s="323" t="str">
        <f>IF(AK46="","",VLOOKUP(AK46,'[1]シフト記号表（勤務時間帯）'!$C$6:$K$35,9,FALSE))</f>
        <v/>
      </c>
      <c r="AL47" s="323" t="str">
        <f>IF(AL46="","",VLOOKUP(AL46,'[1]シフト記号表（勤務時間帯）'!$C$6:$K$35,9,FALSE))</f>
        <v/>
      </c>
      <c r="AM47" s="324" t="str">
        <f>IF(AM46="","",VLOOKUP(AM46,'[1]シフト記号表（勤務時間帯）'!$C$6:$K$35,9,FALSE))</f>
        <v/>
      </c>
      <c r="AN47" s="322" t="str">
        <f>IF(AN46="","",VLOOKUP(AN46,'[1]シフト記号表（勤務時間帯）'!$C$6:$K$35,9,FALSE))</f>
        <v/>
      </c>
      <c r="AO47" s="323" t="str">
        <f>IF(AO46="","",VLOOKUP(AO46,'[1]シフト記号表（勤務時間帯）'!$C$6:$K$35,9,FALSE))</f>
        <v/>
      </c>
      <c r="AP47" s="323" t="str">
        <f>IF(AP46="","",VLOOKUP(AP46,'[1]シフト記号表（勤務時間帯）'!$C$6:$K$35,9,FALSE))</f>
        <v/>
      </c>
      <c r="AQ47" s="323" t="str">
        <f>IF(AQ46="","",VLOOKUP(AQ46,'[1]シフト記号表（勤務時間帯）'!$C$6:$K$35,9,FALSE))</f>
        <v/>
      </c>
      <c r="AR47" s="323" t="str">
        <f>IF(AR46="","",VLOOKUP(AR46,'[1]シフト記号表（勤務時間帯）'!$C$6:$K$35,9,FALSE))</f>
        <v/>
      </c>
      <c r="AS47" s="323" t="str">
        <f>IF(AS46="","",VLOOKUP(AS46,'[1]シフト記号表（勤務時間帯）'!$C$6:$K$35,9,FALSE))</f>
        <v/>
      </c>
      <c r="AT47" s="324" t="str">
        <f>IF(AT46="","",VLOOKUP(AT46,'[1]シフト記号表（勤務時間帯）'!$C$6:$K$35,9,FALSE))</f>
        <v/>
      </c>
      <c r="AU47" s="322" t="str">
        <f>IF(AU46="","",VLOOKUP(AU46,'[1]シフト記号表（勤務時間帯）'!$C$6:$K$35,9,FALSE))</f>
        <v/>
      </c>
      <c r="AV47" s="323" t="str">
        <f>IF(AV46="","",VLOOKUP(AV46,'[1]シフト記号表（勤務時間帯）'!$C$6:$K$35,9,FALSE))</f>
        <v/>
      </c>
      <c r="AW47" s="323" t="str">
        <f>IF(AW46="","",VLOOKUP(AW46,'[1]シフト記号表（勤務時間帯）'!$C$6:$K$35,9,FALSE))</f>
        <v/>
      </c>
      <c r="AX47" s="1346">
        <f>IF($BB$3="４週",SUM(S47:AT47),IF($BB$3="暦月",SUM(S47:AW47),""))</f>
        <v>0</v>
      </c>
      <c r="AY47" s="1347"/>
      <c r="AZ47" s="1348">
        <f>IF($BB$3="４週",AX47/4,IF($BB$3="暦月",'[1]通所型サービス（1枚版）'!AX47/('[1]通所型サービス（1枚版）'!$BB$8/7),""))</f>
        <v>0</v>
      </c>
      <c r="BA47" s="1349"/>
      <c r="BB47" s="1370"/>
      <c r="BC47" s="1371"/>
      <c r="BD47" s="1371"/>
      <c r="BE47" s="1371"/>
      <c r="BF47" s="1372"/>
    </row>
    <row r="48" spans="2:58" ht="20.25" customHeight="1" x14ac:dyDescent="0.15">
      <c r="B48" s="1379"/>
      <c r="C48" s="1387"/>
      <c r="D48" s="1388"/>
      <c r="E48" s="1389"/>
      <c r="F48" s="321">
        <f>C46</f>
        <v>0</v>
      </c>
      <c r="G48" s="1292"/>
      <c r="H48" s="1295"/>
      <c r="I48" s="1293"/>
      <c r="J48" s="1293"/>
      <c r="K48" s="1294"/>
      <c r="L48" s="1302"/>
      <c r="M48" s="1303"/>
      <c r="N48" s="1303"/>
      <c r="O48" s="1304"/>
      <c r="P48" s="1376" t="s">
        <v>332</v>
      </c>
      <c r="Q48" s="1377"/>
      <c r="R48" s="1378"/>
      <c r="S48" s="326" t="str">
        <f>IF(S46="","",VLOOKUP(S46,'[1]シフト記号表（勤務時間帯）'!$C$6:$U$35,19,FALSE))</f>
        <v/>
      </c>
      <c r="T48" s="327" t="str">
        <f>IF(T46="","",VLOOKUP(T46,'[1]シフト記号表（勤務時間帯）'!$C$6:$U$35,19,FALSE))</f>
        <v/>
      </c>
      <c r="U48" s="327" t="str">
        <f>IF(U46="","",VLOOKUP(U46,'[1]シフト記号表（勤務時間帯）'!$C$6:$U$35,19,FALSE))</f>
        <v/>
      </c>
      <c r="V48" s="327" t="str">
        <f>IF(V46="","",VLOOKUP(V46,'[1]シフト記号表（勤務時間帯）'!$C$6:$U$35,19,FALSE))</f>
        <v/>
      </c>
      <c r="W48" s="327" t="str">
        <f>IF(W46="","",VLOOKUP(W46,'[1]シフト記号表（勤務時間帯）'!$C$6:$U$35,19,FALSE))</f>
        <v/>
      </c>
      <c r="X48" s="327" t="str">
        <f>IF(X46="","",VLOOKUP(X46,'[1]シフト記号表（勤務時間帯）'!$C$6:$U$35,19,FALSE))</f>
        <v/>
      </c>
      <c r="Y48" s="328" t="str">
        <f>IF(Y46="","",VLOOKUP(Y46,'[1]シフト記号表（勤務時間帯）'!$C$6:$U$35,19,FALSE))</f>
        <v/>
      </c>
      <c r="Z48" s="326" t="str">
        <f>IF(Z46="","",VLOOKUP(Z46,'[1]シフト記号表（勤務時間帯）'!$C$6:$U$35,19,FALSE))</f>
        <v/>
      </c>
      <c r="AA48" s="327" t="str">
        <f>IF(AA46="","",VLOOKUP(AA46,'[1]シフト記号表（勤務時間帯）'!$C$6:$U$35,19,FALSE))</f>
        <v/>
      </c>
      <c r="AB48" s="327" t="str">
        <f>IF(AB46="","",VLOOKUP(AB46,'[1]シフト記号表（勤務時間帯）'!$C$6:$U$35,19,FALSE))</f>
        <v/>
      </c>
      <c r="AC48" s="327" t="str">
        <f>IF(AC46="","",VLOOKUP(AC46,'[1]シフト記号表（勤務時間帯）'!$C$6:$U$35,19,FALSE))</f>
        <v/>
      </c>
      <c r="AD48" s="327" t="str">
        <f>IF(AD46="","",VLOOKUP(AD46,'[1]シフト記号表（勤務時間帯）'!$C$6:$U$35,19,FALSE))</f>
        <v/>
      </c>
      <c r="AE48" s="327" t="str">
        <f>IF(AE46="","",VLOOKUP(AE46,'[1]シフト記号表（勤務時間帯）'!$C$6:$U$35,19,FALSE))</f>
        <v/>
      </c>
      <c r="AF48" s="328" t="str">
        <f>IF(AF46="","",VLOOKUP(AF46,'[1]シフト記号表（勤務時間帯）'!$C$6:$U$35,19,FALSE))</f>
        <v/>
      </c>
      <c r="AG48" s="326" t="str">
        <f>IF(AG46="","",VLOOKUP(AG46,'[1]シフト記号表（勤務時間帯）'!$C$6:$U$35,19,FALSE))</f>
        <v/>
      </c>
      <c r="AH48" s="327" t="str">
        <f>IF(AH46="","",VLOOKUP(AH46,'[1]シフト記号表（勤務時間帯）'!$C$6:$U$35,19,FALSE))</f>
        <v/>
      </c>
      <c r="AI48" s="327" t="str">
        <f>IF(AI46="","",VLOOKUP(AI46,'[1]シフト記号表（勤務時間帯）'!$C$6:$U$35,19,FALSE))</f>
        <v/>
      </c>
      <c r="AJ48" s="327" t="str">
        <f>IF(AJ46="","",VLOOKUP(AJ46,'[1]シフト記号表（勤務時間帯）'!$C$6:$U$35,19,FALSE))</f>
        <v/>
      </c>
      <c r="AK48" s="327" t="str">
        <f>IF(AK46="","",VLOOKUP(AK46,'[1]シフト記号表（勤務時間帯）'!$C$6:$U$35,19,FALSE))</f>
        <v/>
      </c>
      <c r="AL48" s="327" t="str">
        <f>IF(AL46="","",VLOOKUP(AL46,'[1]シフト記号表（勤務時間帯）'!$C$6:$U$35,19,FALSE))</f>
        <v/>
      </c>
      <c r="AM48" s="328" t="str">
        <f>IF(AM46="","",VLOOKUP(AM46,'[1]シフト記号表（勤務時間帯）'!$C$6:$U$35,19,FALSE))</f>
        <v/>
      </c>
      <c r="AN48" s="326" t="str">
        <f>IF(AN46="","",VLOOKUP(AN46,'[1]シフト記号表（勤務時間帯）'!$C$6:$U$35,19,FALSE))</f>
        <v/>
      </c>
      <c r="AO48" s="327" t="str">
        <f>IF(AO46="","",VLOOKUP(AO46,'[1]シフト記号表（勤務時間帯）'!$C$6:$U$35,19,FALSE))</f>
        <v/>
      </c>
      <c r="AP48" s="327" t="str">
        <f>IF(AP46="","",VLOOKUP(AP46,'[1]シフト記号表（勤務時間帯）'!$C$6:$U$35,19,FALSE))</f>
        <v/>
      </c>
      <c r="AQ48" s="327" t="str">
        <f>IF(AQ46="","",VLOOKUP(AQ46,'[1]シフト記号表（勤務時間帯）'!$C$6:$U$35,19,FALSE))</f>
        <v/>
      </c>
      <c r="AR48" s="327" t="str">
        <f>IF(AR46="","",VLOOKUP(AR46,'[1]シフト記号表（勤務時間帯）'!$C$6:$U$35,19,FALSE))</f>
        <v/>
      </c>
      <c r="AS48" s="327" t="str">
        <f>IF(AS46="","",VLOOKUP(AS46,'[1]シフト記号表（勤務時間帯）'!$C$6:$U$35,19,FALSE))</f>
        <v/>
      </c>
      <c r="AT48" s="328" t="str">
        <f>IF(AT46="","",VLOOKUP(AT46,'[1]シフト記号表（勤務時間帯）'!$C$6:$U$35,19,FALSE))</f>
        <v/>
      </c>
      <c r="AU48" s="326" t="str">
        <f>IF(AU46="","",VLOOKUP(AU46,'[1]シフト記号表（勤務時間帯）'!$C$6:$U$35,19,FALSE))</f>
        <v/>
      </c>
      <c r="AV48" s="327" t="str">
        <f>IF(AV46="","",VLOOKUP(AV46,'[1]シフト記号表（勤務時間帯）'!$C$6:$U$35,19,FALSE))</f>
        <v/>
      </c>
      <c r="AW48" s="327" t="str">
        <f>IF(AW46="","",VLOOKUP(AW46,'[1]シフト記号表（勤務時間帯）'!$C$6:$U$35,19,FALSE))</f>
        <v/>
      </c>
      <c r="AX48" s="1353">
        <f>IF($BB$3="４週",SUM(S48:AT48),IF($BB$3="暦月",SUM(S48:AW48),""))</f>
        <v>0</v>
      </c>
      <c r="AY48" s="1354"/>
      <c r="AZ48" s="1355">
        <f>IF($BB$3="４週",AX48/4,IF($BB$3="暦月",'[1]通所型サービス（1枚版）'!AX48/('[1]通所型サービス（1枚版）'!$BB$8/7),""))</f>
        <v>0</v>
      </c>
      <c r="BA48" s="1356"/>
      <c r="BB48" s="1373"/>
      <c r="BC48" s="1374"/>
      <c r="BD48" s="1374"/>
      <c r="BE48" s="1374"/>
      <c r="BF48" s="1375"/>
    </row>
    <row r="49" spans="2:58" ht="20.25" customHeight="1" x14ac:dyDescent="0.15">
      <c r="B49" s="1379">
        <f>B46+1</f>
        <v>10</v>
      </c>
      <c r="C49" s="1381"/>
      <c r="D49" s="1382"/>
      <c r="E49" s="1383"/>
      <c r="F49" s="329"/>
      <c r="G49" s="1290"/>
      <c r="H49" s="1217"/>
      <c r="I49" s="1293"/>
      <c r="J49" s="1293"/>
      <c r="K49" s="1294"/>
      <c r="L49" s="1296"/>
      <c r="M49" s="1297"/>
      <c r="N49" s="1297"/>
      <c r="O49" s="1298"/>
      <c r="P49" s="1305" t="s">
        <v>330</v>
      </c>
      <c r="Q49" s="1306"/>
      <c r="R49" s="1307"/>
      <c r="S49" s="318"/>
      <c r="T49" s="319"/>
      <c r="U49" s="319"/>
      <c r="V49" s="319"/>
      <c r="W49" s="319"/>
      <c r="X49" s="319"/>
      <c r="Y49" s="320"/>
      <c r="Z49" s="318"/>
      <c r="AA49" s="319"/>
      <c r="AB49" s="319"/>
      <c r="AC49" s="319"/>
      <c r="AD49" s="319"/>
      <c r="AE49" s="319"/>
      <c r="AF49" s="320"/>
      <c r="AG49" s="318"/>
      <c r="AH49" s="319"/>
      <c r="AI49" s="319"/>
      <c r="AJ49" s="319"/>
      <c r="AK49" s="319"/>
      <c r="AL49" s="319"/>
      <c r="AM49" s="320"/>
      <c r="AN49" s="318"/>
      <c r="AO49" s="319"/>
      <c r="AP49" s="319"/>
      <c r="AQ49" s="319"/>
      <c r="AR49" s="319"/>
      <c r="AS49" s="319"/>
      <c r="AT49" s="320"/>
      <c r="AU49" s="318"/>
      <c r="AV49" s="319"/>
      <c r="AW49" s="319"/>
      <c r="AX49" s="1334"/>
      <c r="AY49" s="1335"/>
      <c r="AZ49" s="1336"/>
      <c r="BA49" s="1337"/>
      <c r="BB49" s="1367"/>
      <c r="BC49" s="1368"/>
      <c r="BD49" s="1368"/>
      <c r="BE49" s="1368"/>
      <c r="BF49" s="1369"/>
    </row>
    <row r="50" spans="2:58" ht="20.25" customHeight="1" x14ac:dyDescent="0.15">
      <c r="B50" s="1379"/>
      <c r="C50" s="1384"/>
      <c r="D50" s="1385"/>
      <c r="E50" s="1386"/>
      <c r="F50" s="321"/>
      <c r="G50" s="1291"/>
      <c r="H50" s="1295"/>
      <c r="I50" s="1293"/>
      <c r="J50" s="1293"/>
      <c r="K50" s="1294"/>
      <c r="L50" s="1299"/>
      <c r="M50" s="1300"/>
      <c r="N50" s="1300"/>
      <c r="O50" s="1301"/>
      <c r="P50" s="1343" t="s">
        <v>331</v>
      </c>
      <c r="Q50" s="1344"/>
      <c r="R50" s="1345"/>
      <c r="S50" s="322" t="str">
        <f>IF(S49="","",VLOOKUP(S49,'[1]シフト記号表（勤務時間帯）'!$C$6:$K$35,9,FALSE))</f>
        <v/>
      </c>
      <c r="T50" s="323" t="str">
        <f>IF(T49="","",VLOOKUP(T49,'[1]シフト記号表（勤務時間帯）'!$C$6:$K$35,9,FALSE))</f>
        <v/>
      </c>
      <c r="U50" s="323" t="str">
        <f>IF(U49="","",VLOOKUP(U49,'[1]シフト記号表（勤務時間帯）'!$C$6:$K$35,9,FALSE))</f>
        <v/>
      </c>
      <c r="V50" s="323" t="str">
        <f>IF(V49="","",VLOOKUP(V49,'[1]シフト記号表（勤務時間帯）'!$C$6:$K$35,9,FALSE))</f>
        <v/>
      </c>
      <c r="W50" s="323" t="str">
        <f>IF(W49="","",VLOOKUP(W49,'[1]シフト記号表（勤務時間帯）'!$C$6:$K$35,9,FALSE))</f>
        <v/>
      </c>
      <c r="X50" s="323" t="str">
        <f>IF(X49="","",VLOOKUP(X49,'[1]シフト記号表（勤務時間帯）'!$C$6:$K$35,9,FALSE))</f>
        <v/>
      </c>
      <c r="Y50" s="324" t="str">
        <f>IF(Y49="","",VLOOKUP(Y49,'[1]シフト記号表（勤務時間帯）'!$C$6:$K$35,9,FALSE))</f>
        <v/>
      </c>
      <c r="Z50" s="322" t="str">
        <f>IF(Z49="","",VLOOKUP(Z49,'[1]シフト記号表（勤務時間帯）'!$C$6:$K$35,9,FALSE))</f>
        <v/>
      </c>
      <c r="AA50" s="323" t="str">
        <f>IF(AA49="","",VLOOKUP(AA49,'[1]シフト記号表（勤務時間帯）'!$C$6:$K$35,9,FALSE))</f>
        <v/>
      </c>
      <c r="AB50" s="323" t="str">
        <f>IF(AB49="","",VLOOKUP(AB49,'[1]シフト記号表（勤務時間帯）'!$C$6:$K$35,9,FALSE))</f>
        <v/>
      </c>
      <c r="AC50" s="323" t="str">
        <f>IF(AC49="","",VLOOKUP(AC49,'[1]シフト記号表（勤務時間帯）'!$C$6:$K$35,9,FALSE))</f>
        <v/>
      </c>
      <c r="AD50" s="323" t="str">
        <f>IF(AD49="","",VLOOKUP(AD49,'[1]シフト記号表（勤務時間帯）'!$C$6:$K$35,9,FALSE))</f>
        <v/>
      </c>
      <c r="AE50" s="323" t="str">
        <f>IF(AE49="","",VLOOKUP(AE49,'[1]シフト記号表（勤務時間帯）'!$C$6:$K$35,9,FALSE))</f>
        <v/>
      </c>
      <c r="AF50" s="324" t="str">
        <f>IF(AF49="","",VLOOKUP(AF49,'[1]シフト記号表（勤務時間帯）'!$C$6:$K$35,9,FALSE))</f>
        <v/>
      </c>
      <c r="AG50" s="322" t="str">
        <f>IF(AG49="","",VLOOKUP(AG49,'[1]シフト記号表（勤務時間帯）'!$C$6:$K$35,9,FALSE))</f>
        <v/>
      </c>
      <c r="AH50" s="323" t="str">
        <f>IF(AH49="","",VLOOKUP(AH49,'[1]シフト記号表（勤務時間帯）'!$C$6:$K$35,9,FALSE))</f>
        <v/>
      </c>
      <c r="AI50" s="323" t="str">
        <f>IF(AI49="","",VLOOKUP(AI49,'[1]シフト記号表（勤務時間帯）'!$C$6:$K$35,9,FALSE))</f>
        <v/>
      </c>
      <c r="AJ50" s="323" t="str">
        <f>IF(AJ49="","",VLOOKUP(AJ49,'[1]シフト記号表（勤務時間帯）'!$C$6:$K$35,9,FALSE))</f>
        <v/>
      </c>
      <c r="AK50" s="323" t="str">
        <f>IF(AK49="","",VLOOKUP(AK49,'[1]シフト記号表（勤務時間帯）'!$C$6:$K$35,9,FALSE))</f>
        <v/>
      </c>
      <c r="AL50" s="323" t="str">
        <f>IF(AL49="","",VLOOKUP(AL49,'[1]シフト記号表（勤務時間帯）'!$C$6:$K$35,9,FALSE))</f>
        <v/>
      </c>
      <c r="AM50" s="324" t="str">
        <f>IF(AM49="","",VLOOKUP(AM49,'[1]シフト記号表（勤務時間帯）'!$C$6:$K$35,9,FALSE))</f>
        <v/>
      </c>
      <c r="AN50" s="322" t="str">
        <f>IF(AN49="","",VLOOKUP(AN49,'[1]シフト記号表（勤務時間帯）'!$C$6:$K$35,9,FALSE))</f>
        <v/>
      </c>
      <c r="AO50" s="323" t="str">
        <f>IF(AO49="","",VLOOKUP(AO49,'[1]シフト記号表（勤務時間帯）'!$C$6:$K$35,9,FALSE))</f>
        <v/>
      </c>
      <c r="AP50" s="323" t="str">
        <f>IF(AP49="","",VLOOKUP(AP49,'[1]シフト記号表（勤務時間帯）'!$C$6:$K$35,9,FALSE))</f>
        <v/>
      </c>
      <c r="AQ50" s="323" t="str">
        <f>IF(AQ49="","",VLOOKUP(AQ49,'[1]シフト記号表（勤務時間帯）'!$C$6:$K$35,9,FALSE))</f>
        <v/>
      </c>
      <c r="AR50" s="323" t="str">
        <f>IF(AR49="","",VLOOKUP(AR49,'[1]シフト記号表（勤務時間帯）'!$C$6:$K$35,9,FALSE))</f>
        <v/>
      </c>
      <c r="AS50" s="323" t="str">
        <f>IF(AS49="","",VLOOKUP(AS49,'[1]シフト記号表（勤務時間帯）'!$C$6:$K$35,9,FALSE))</f>
        <v/>
      </c>
      <c r="AT50" s="324" t="str">
        <f>IF(AT49="","",VLOOKUP(AT49,'[1]シフト記号表（勤務時間帯）'!$C$6:$K$35,9,FALSE))</f>
        <v/>
      </c>
      <c r="AU50" s="322" t="str">
        <f>IF(AU49="","",VLOOKUP(AU49,'[1]シフト記号表（勤務時間帯）'!$C$6:$K$35,9,FALSE))</f>
        <v/>
      </c>
      <c r="AV50" s="323" t="str">
        <f>IF(AV49="","",VLOOKUP(AV49,'[1]シフト記号表（勤務時間帯）'!$C$6:$K$35,9,FALSE))</f>
        <v/>
      </c>
      <c r="AW50" s="323" t="str">
        <f>IF(AW49="","",VLOOKUP(AW49,'[1]シフト記号表（勤務時間帯）'!$C$6:$K$35,9,FALSE))</f>
        <v/>
      </c>
      <c r="AX50" s="1346">
        <f>IF($BB$3="４週",SUM(S50:AT50),IF($BB$3="暦月",SUM(S50:AW50),""))</f>
        <v>0</v>
      </c>
      <c r="AY50" s="1347"/>
      <c r="AZ50" s="1348">
        <f>IF($BB$3="４週",AX50/4,IF($BB$3="暦月",'[1]通所型サービス（1枚版）'!AX50/('[1]通所型サービス（1枚版）'!$BB$8/7),""))</f>
        <v>0</v>
      </c>
      <c r="BA50" s="1349"/>
      <c r="BB50" s="1370"/>
      <c r="BC50" s="1371"/>
      <c r="BD50" s="1371"/>
      <c r="BE50" s="1371"/>
      <c r="BF50" s="1372"/>
    </row>
    <row r="51" spans="2:58" ht="20.25" customHeight="1" x14ac:dyDescent="0.15">
      <c r="B51" s="1379"/>
      <c r="C51" s="1387"/>
      <c r="D51" s="1388"/>
      <c r="E51" s="1389"/>
      <c r="F51" s="321">
        <f>C49</f>
        <v>0</v>
      </c>
      <c r="G51" s="1292"/>
      <c r="H51" s="1295"/>
      <c r="I51" s="1293"/>
      <c r="J51" s="1293"/>
      <c r="K51" s="1294"/>
      <c r="L51" s="1302"/>
      <c r="M51" s="1303"/>
      <c r="N51" s="1303"/>
      <c r="O51" s="1304"/>
      <c r="P51" s="1376" t="s">
        <v>332</v>
      </c>
      <c r="Q51" s="1377"/>
      <c r="R51" s="1378"/>
      <c r="S51" s="326" t="str">
        <f>IF(S49="","",VLOOKUP(S49,'[1]シフト記号表（勤務時間帯）'!$C$6:$U$35,19,FALSE))</f>
        <v/>
      </c>
      <c r="T51" s="327" t="str">
        <f>IF(T49="","",VLOOKUP(T49,'[1]シフト記号表（勤務時間帯）'!$C$6:$U$35,19,FALSE))</f>
        <v/>
      </c>
      <c r="U51" s="327" t="str">
        <f>IF(U49="","",VLOOKUP(U49,'[1]シフト記号表（勤務時間帯）'!$C$6:$U$35,19,FALSE))</f>
        <v/>
      </c>
      <c r="V51" s="327" t="str">
        <f>IF(V49="","",VLOOKUP(V49,'[1]シフト記号表（勤務時間帯）'!$C$6:$U$35,19,FALSE))</f>
        <v/>
      </c>
      <c r="W51" s="327" t="str">
        <f>IF(W49="","",VLOOKUP(W49,'[1]シフト記号表（勤務時間帯）'!$C$6:$U$35,19,FALSE))</f>
        <v/>
      </c>
      <c r="X51" s="327" t="str">
        <f>IF(X49="","",VLOOKUP(X49,'[1]シフト記号表（勤務時間帯）'!$C$6:$U$35,19,FALSE))</f>
        <v/>
      </c>
      <c r="Y51" s="328" t="str">
        <f>IF(Y49="","",VLOOKUP(Y49,'[1]シフト記号表（勤務時間帯）'!$C$6:$U$35,19,FALSE))</f>
        <v/>
      </c>
      <c r="Z51" s="326" t="str">
        <f>IF(Z49="","",VLOOKUP(Z49,'[1]シフト記号表（勤務時間帯）'!$C$6:$U$35,19,FALSE))</f>
        <v/>
      </c>
      <c r="AA51" s="327" t="str">
        <f>IF(AA49="","",VLOOKUP(AA49,'[1]シフト記号表（勤務時間帯）'!$C$6:$U$35,19,FALSE))</f>
        <v/>
      </c>
      <c r="AB51" s="327" t="str">
        <f>IF(AB49="","",VLOOKUP(AB49,'[1]シフト記号表（勤務時間帯）'!$C$6:$U$35,19,FALSE))</f>
        <v/>
      </c>
      <c r="AC51" s="327" t="str">
        <f>IF(AC49="","",VLOOKUP(AC49,'[1]シフト記号表（勤務時間帯）'!$C$6:$U$35,19,FALSE))</f>
        <v/>
      </c>
      <c r="AD51" s="327" t="str">
        <f>IF(AD49="","",VLOOKUP(AD49,'[1]シフト記号表（勤務時間帯）'!$C$6:$U$35,19,FALSE))</f>
        <v/>
      </c>
      <c r="AE51" s="327" t="str">
        <f>IF(AE49="","",VLOOKUP(AE49,'[1]シフト記号表（勤務時間帯）'!$C$6:$U$35,19,FALSE))</f>
        <v/>
      </c>
      <c r="AF51" s="328" t="str">
        <f>IF(AF49="","",VLOOKUP(AF49,'[1]シフト記号表（勤務時間帯）'!$C$6:$U$35,19,FALSE))</f>
        <v/>
      </c>
      <c r="AG51" s="326" t="str">
        <f>IF(AG49="","",VLOOKUP(AG49,'[1]シフト記号表（勤務時間帯）'!$C$6:$U$35,19,FALSE))</f>
        <v/>
      </c>
      <c r="AH51" s="327" t="str">
        <f>IF(AH49="","",VLOOKUP(AH49,'[1]シフト記号表（勤務時間帯）'!$C$6:$U$35,19,FALSE))</f>
        <v/>
      </c>
      <c r="AI51" s="327" t="str">
        <f>IF(AI49="","",VLOOKUP(AI49,'[1]シフト記号表（勤務時間帯）'!$C$6:$U$35,19,FALSE))</f>
        <v/>
      </c>
      <c r="AJ51" s="327" t="str">
        <f>IF(AJ49="","",VLOOKUP(AJ49,'[1]シフト記号表（勤務時間帯）'!$C$6:$U$35,19,FALSE))</f>
        <v/>
      </c>
      <c r="AK51" s="327" t="str">
        <f>IF(AK49="","",VLOOKUP(AK49,'[1]シフト記号表（勤務時間帯）'!$C$6:$U$35,19,FALSE))</f>
        <v/>
      </c>
      <c r="AL51" s="327" t="str">
        <f>IF(AL49="","",VLOOKUP(AL49,'[1]シフト記号表（勤務時間帯）'!$C$6:$U$35,19,FALSE))</f>
        <v/>
      </c>
      <c r="AM51" s="328" t="str">
        <f>IF(AM49="","",VLOOKUP(AM49,'[1]シフト記号表（勤務時間帯）'!$C$6:$U$35,19,FALSE))</f>
        <v/>
      </c>
      <c r="AN51" s="326" t="str">
        <f>IF(AN49="","",VLOOKUP(AN49,'[1]シフト記号表（勤務時間帯）'!$C$6:$U$35,19,FALSE))</f>
        <v/>
      </c>
      <c r="AO51" s="327" t="str">
        <f>IF(AO49="","",VLOOKUP(AO49,'[1]シフト記号表（勤務時間帯）'!$C$6:$U$35,19,FALSE))</f>
        <v/>
      </c>
      <c r="AP51" s="327" t="str">
        <f>IF(AP49="","",VLOOKUP(AP49,'[1]シフト記号表（勤務時間帯）'!$C$6:$U$35,19,FALSE))</f>
        <v/>
      </c>
      <c r="AQ51" s="327" t="str">
        <f>IF(AQ49="","",VLOOKUP(AQ49,'[1]シフト記号表（勤務時間帯）'!$C$6:$U$35,19,FALSE))</f>
        <v/>
      </c>
      <c r="AR51" s="327" t="str">
        <f>IF(AR49="","",VLOOKUP(AR49,'[1]シフト記号表（勤務時間帯）'!$C$6:$U$35,19,FALSE))</f>
        <v/>
      </c>
      <c r="AS51" s="327" t="str">
        <f>IF(AS49="","",VLOOKUP(AS49,'[1]シフト記号表（勤務時間帯）'!$C$6:$U$35,19,FALSE))</f>
        <v/>
      </c>
      <c r="AT51" s="328" t="str">
        <f>IF(AT49="","",VLOOKUP(AT49,'[1]シフト記号表（勤務時間帯）'!$C$6:$U$35,19,FALSE))</f>
        <v/>
      </c>
      <c r="AU51" s="326" t="str">
        <f>IF(AU49="","",VLOOKUP(AU49,'[1]シフト記号表（勤務時間帯）'!$C$6:$U$35,19,FALSE))</f>
        <v/>
      </c>
      <c r="AV51" s="327" t="str">
        <f>IF(AV49="","",VLOOKUP(AV49,'[1]シフト記号表（勤務時間帯）'!$C$6:$U$35,19,FALSE))</f>
        <v/>
      </c>
      <c r="AW51" s="327" t="str">
        <f>IF(AW49="","",VLOOKUP(AW49,'[1]シフト記号表（勤務時間帯）'!$C$6:$U$35,19,FALSE))</f>
        <v/>
      </c>
      <c r="AX51" s="1353">
        <f>IF($BB$3="４週",SUM(S51:AT51),IF($BB$3="暦月",SUM(S51:AW51),""))</f>
        <v>0</v>
      </c>
      <c r="AY51" s="1354"/>
      <c r="AZ51" s="1355">
        <f>IF($BB$3="４週",AX51/4,IF($BB$3="暦月",'[1]通所型サービス（1枚版）'!AX51/('[1]通所型サービス（1枚版）'!$BB$8/7),""))</f>
        <v>0</v>
      </c>
      <c r="BA51" s="1356"/>
      <c r="BB51" s="1373"/>
      <c r="BC51" s="1374"/>
      <c r="BD51" s="1374"/>
      <c r="BE51" s="1374"/>
      <c r="BF51" s="1375"/>
    </row>
    <row r="52" spans="2:58" ht="20.25" customHeight="1" x14ac:dyDescent="0.15">
      <c r="B52" s="1379">
        <f>B49+1</f>
        <v>11</v>
      </c>
      <c r="C52" s="1381"/>
      <c r="D52" s="1382"/>
      <c r="E52" s="1383"/>
      <c r="F52" s="329"/>
      <c r="G52" s="1290"/>
      <c r="H52" s="1217"/>
      <c r="I52" s="1293"/>
      <c r="J52" s="1293"/>
      <c r="K52" s="1294"/>
      <c r="L52" s="1296"/>
      <c r="M52" s="1297"/>
      <c r="N52" s="1297"/>
      <c r="O52" s="1298"/>
      <c r="P52" s="1305" t="s">
        <v>330</v>
      </c>
      <c r="Q52" s="1306"/>
      <c r="R52" s="1307"/>
      <c r="S52" s="318"/>
      <c r="T52" s="319"/>
      <c r="U52" s="319"/>
      <c r="V52" s="319"/>
      <c r="W52" s="319"/>
      <c r="X52" s="319"/>
      <c r="Y52" s="320"/>
      <c r="Z52" s="318"/>
      <c r="AA52" s="319"/>
      <c r="AB52" s="319"/>
      <c r="AC52" s="319"/>
      <c r="AD52" s="319"/>
      <c r="AE52" s="319"/>
      <c r="AF52" s="320"/>
      <c r="AG52" s="318"/>
      <c r="AH52" s="319"/>
      <c r="AI52" s="319"/>
      <c r="AJ52" s="319"/>
      <c r="AK52" s="319"/>
      <c r="AL52" s="319"/>
      <c r="AM52" s="320"/>
      <c r="AN52" s="318"/>
      <c r="AO52" s="319"/>
      <c r="AP52" s="319"/>
      <c r="AQ52" s="319"/>
      <c r="AR52" s="319"/>
      <c r="AS52" s="319"/>
      <c r="AT52" s="320"/>
      <c r="AU52" s="318"/>
      <c r="AV52" s="319"/>
      <c r="AW52" s="319"/>
      <c r="AX52" s="1334"/>
      <c r="AY52" s="1335"/>
      <c r="AZ52" s="1336"/>
      <c r="BA52" s="1337"/>
      <c r="BB52" s="1367"/>
      <c r="BC52" s="1368"/>
      <c r="BD52" s="1368"/>
      <c r="BE52" s="1368"/>
      <c r="BF52" s="1369"/>
    </row>
    <row r="53" spans="2:58" ht="20.25" customHeight="1" x14ac:dyDescent="0.15">
      <c r="B53" s="1379"/>
      <c r="C53" s="1384"/>
      <c r="D53" s="1385"/>
      <c r="E53" s="1386"/>
      <c r="F53" s="321"/>
      <c r="G53" s="1291"/>
      <c r="H53" s="1295"/>
      <c r="I53" s="1293"/>
      <c r="J53" s="1293"/>
      <c r="K53" s="1294"/>
      <c r="L53" s="1299"/>
      <c r="M53" s="1300"/>
      <c r="N53" s="1300"/>
      <c r="O53" s="1301"/>
      <c r="P53" s="1343" t="s">
        <v>331</v>
      </c>
      <c r="Q53" s="1344"/>
      <c r="R53" s="1345"/>
      <c r="S53" s="322" t="str">
        <f>IF(S52="","",VLOOKUP(S52,'[1]シフト記号表（勤務時間帯）'!$C$6:$K$35,9,FALSE))</f>
        <v/>
      </c>
      <c r="T53" s="323" t="str">
        <f>IF(T52="","",VLOOKUP(T52,'[1]シフト記号表（勤務時間帯）'!$C$6:$K$35,9,FALSE))</f>
        <v/>
      </c>
      <c r="U53" s="323" t="str">
        <f>IF(U52="","",VLOOKUP(U52,'[1]シフト記号表（勤務時間帯）'!$C$6:$K$35,9,FALSE))</f>
        <v/>
      </c>
      <c r="V53" s="323" t="str">
        <f>IF(V52="","",VLOOKUP(V52,'[1]シフト記号表（勤務時間帯）'!$C$6:$K$35,9,FALSE))</f>
        <v/>
      </c>
      <c r="W53" s="323" t="str">
        <f>IF(W52="","",VLOOKUP(W52,'[1]シフト記号表（勤務時間帯）'!$C$6:$K$35,9,FALSE))</f>
        <v/>
      </c>
      <c r="X53" s="323" t="str">
        <f>IF(X52="","",VLOOKUP(X52,'[1]シフト記号表（勤務時間帯）'!$C$6:$K$35,9,FALSE))</f>
        <v/>
      </c>
      <c r="Y53" s="324" t="str">
        <f>IF(Y52="","",VLOOKUP(Y52,'[1]シフト記号表（勤務時間帯）'!$C$6:$K$35,9,FALSE))</f>
        <v/>
      </c>
      <c r="Z53" s="322" t="str">
        <f>IF(Z52="","",VLOOKUP(Z52,'[1]シフト記号表（勤務時間帯）'!$C$6:$K$35,9,FALSE))</f>
        <v/>
      </c>
      <c r="AA53" s="323" t="str">
        <f>IF(AA52="","",VLOOKUP(AA52,'[1]シフト記号表（勤務時間帯）'!$C$6:$K$35,9,FALSE))</f>
        <v/>
      </c>
      <c r="AB53" s="323" t="str">
        <f>IF(AB52="","",VLOOKUP(AB52,'[1]シフト記号表（勤務時間帯）'!$C$6:$K$35,9,FALSE))</f>
        <v/>
      </c>
      <c r="AC53" s="323" t="str">
        <f>IF(AC52="","",VLOOKUP(AC52,'[1]シフト記号表（勤務時間帯）'!$C$6:$K$35,9,FALSE))</f>
        <v/>
      </c>
      <c r="AD53" s="323" t="str">
        <f>IF(AD52="","",VLOOKUP(AD52,'[1]シフト記号表（勤務時間帯）'!$C$6:$K$35,9,FALSE))</f>
        <v/>
      </c>
      <c r="AE53" s="323" t="str">
        <f>IF(AE52="","",VLOOKUP(AE52,'[1]シフト記号表（勤務時間帯）'!$C$6:$K$35,9,FALSE))</f>
        <v/>
      </c>
      <c r="AF53" s="324" t="str">
        <f>IF(AF52="","",VLOOKUP(AF52,'[1]シフト記号表（勤務時間帯）'!$C$6:$K$35,9,FALSE))</f>
        <v/>
      </c>
      <c r="AG53" s="322" t="str">
        <f>IF(AG52="","",VLOOKUP(AG52,'[1]シフト記号表（勤務時間帯）'!$C$6:$K$35,9,FALSE))</f>
        <v/>
      </c>
      <c r="AH53" s="323" t="str">
        <f>IF(AH52="","",VLOOKUP(AH52,'[1]シフト記号表（勤務時間帯）'!$C$6:$K$35,9,FALSE))</f>
        <v/>
      </c>
      <c r="AI53" s="323" t="str">
        <f>IF(AI52="","",VLOOKUP(AI52,'[1]シフト記号表（勤務時間帯）'!$C$6:$K$35,9,FALSE))</f>
        <v/>
      </c>
      <c r="AJ53" s="323" t="str">
        <f>IF(AJ52="","",VLOOKUP(AJ52,'[1]シフト記号表（勤務時間帯）'!$C$6:$K$35,9,FALSE))</f>
        <v/>
      </c>
      <c r="AK53" s="323" t="str">
        <f>IF(AK52="","",VLOOKUP(AK52,'[1]シフト記号表（勤務時間帯）'!$C$6:$K$35,9,FALSE))</f>
        <v/>
      </c>
      <c r="AL53" s="323" t="str">
        <f>IF(AL52="","",VLOOKUP(AL52,'[1]シフト記号表（勤務時間帯）'!$C$6:$K$35,9,FALSE))</f>
        <v/>
      </c>
      <c r="AM53" s="324" t="str">
        <f>IF(AM52="","",VLOOKUP(AM52,'[1]シフト記号表（勤務時間帯）'!$C$6:$K$35,9,FALSE))</f>
        <v/>
      </c>
      <c r="AN53" s="322" t="str">
        <f>IF(AN52="","",VLOOKUP(AN52,'[1]シフト記号表（勤務時間帯）'!$C$6:$K$35,9,FALSE))</f>
        <v/>
      </c>
      <c r="AO53" s="323" t="str">
        <f>IF(AO52="","",VLOOKUP(AO52,'[1]シフト記号表（勤務時間帯）'!$C$6:$K$35,9,FALSE))</f>
        <v/>
      </c>
      <c r="AP53" s="323" t="str">
        <f>IF(AP52="","",VLOOKUP(AP52,'[1]シフト記号表（勤務時間帯）'!$C$6:$K$35,9,FALSE))</f>
        <v/>
      </c>
      <c r="AQ53" s="323" t="str">
        <f>IF(AQ52="","",VLOOKUP(AQ52,'[1]シフト記号表（勤務時間帯）'!$C$6:$K$35,9,FALSE))</f>
        <v/>
      </c>
      <c r="AR53" s="323" t="str">
        <f>IF(AR52="","",VLOOKUP(AR52,'[1]シフト記号表（勤務時間帯）'!$C$6:$K$35,9,FALSE))</f>
        <v/>
      </c>
      <c r="AS53" s="323" t="str">
        <f>IF(AS52="","",VLOOKUP(AS52,'[1]シフト記号表（勤務時間帯）'!$C$6:$K$35,9,FALSE))</f>
        <v/>
      </c>
      <c r="AT53" s="324" t="str">
        <f>IF(AT52="","",VLOOKUP(AT52,'[1]シフト記号表（勤務時間帯）'!$C$6:$K$35,9,FALSE))</f>
        <v/>
      </c>
      <c r="AU53" s="322" t="str">
        <f>IF(AU52="","",VLOOKUP(AU52,'[1]シフト記号表（勤務時間帯）'!$C$6:$K$35,9,FALSE))</f>
        <v/>
      </c>
      <c r="AV53" s="323" t="str">
        <f>IF(AV52="","",VLOOKUP(AV52,'[1]シフト記号表（勤務時間帯）'!$C$6:$K$35,9,FALSE))</f>
        <v/>
      </c>
      <c r="AW53" s="323" t="str">
        <f>IF(AW52="","",VLOOKUP(AW52,'[1]シフト記号表（勤務時間帯）'!$C$6:$K$35,9,FALSE))</f>
        <v/>
      </c>
      <c r="AX53" s="1346">
        <f>IF($BB$3="４週",SUM(S53:AT53),IF($BB$3="暦月",SUM(S53:AW53),""))</f>
        <v>0</v>
      </c>
      <c r="AY53" s="1347"/>
      <c r="AZ53" s="1348">
        <f>IF($BB$3="４週",AX53/4,IF($BB$3="暦月",'[1]通所型サービス（1枚版）'!AX53/('[1]通所型サービス（1枚版）'!$BB$8/7),""))</f>
        <v>0</v>
      </c>
      <c r="BA53" s="1349"/>
      <c r="BB53" s="1370"/>
      <c r="BC53" s="1371"/>
      <c r="BD53" s="1371"/>
      <c r="BE53" s="1371"/>
      <c r="BF53" s="1372"/>
    </row>
    <row r="54" spans="2:58" ht="20.25" customHeight="1" x14ac:dyDescent="0.15">
      <c r="B54" s="1379"/>
      <c r="C54" s="1387"/>
      <c r="D54" s="1388"/>
      <c r="E54" s="1389"/>
      <c r="F54" s="321">
        <f>C52</f>
        <v>0</v>
      </c>
      <c r="G54" s="1292"/>
      <c r="H54" s="1295"/>
      <c r="I54" s="1293"/>
      <c r="J54" s="1293"/>
      <c r="K54" s="1294"/>
      <c r="L54" s="1302"/>
      <c r="M54" s="1303"/>
      <c r="N54" s="1303"/>
      <c r="O54" s="1304"/>
      <c r="P54" s="1376" t="s">
        <v>332</v>
      </c>
      <c r="Q54" s="1377"/>
      <c r="R54" s="1378"/>
      <c r="S54" s="326" t="str">
        <f>IF(S52="","",VLOOKUP(S52,'[1]シフト記号表（勤務時間帯）'!$C$6:$U$35,19,FALSE))</f>
        <v/>
      </c>
      <c r="T54" s="327" t="str">
        <f>IF(T52="","",VLOOKUP(T52,'[1]シフト記号表（勤務時間帯）'!$C$6:$U$35,19,FALSE))</f>
        <v/>
      </c>
      <c r="U54" s="327" t="str">
        <f>IF(U52="","",VLOOKUP(U52,'[1]シフト記号表（勤務時間帯）'!$C$6:$U$35,19,FALSE))</f>
        <v/>
      </c>
      <c r="V54" s="327" t="str">
        <f>IF(V52="","",VLOOKUP(V52,'[1]シフト記号表（勤務時間帯）'!$C$6:$U$35,19,FALSE))</f>
        <v/>
      </c>
      <c r="W54" s="327" t="str">
        <f>IF(W52="","",VLOOKUP(W52,'[1]シフト記号表（勤務時間帯）'!$C$6:$U$35,19,FALSE))</f>
        <v/>
      </c>
      <c r="X54" s="327" t="str">
        <f>IF(X52="","",VLOOKUP(X52,'[1]シフト記号表（勤務時間帯）'!$C$6:$U$35,19,FALSE))</f>
        <v/>
      </c>
      <c r="Y54" s="328" t="str">
        <f>IF(Y52="","",VLOOKUP(Y52,'[1]シフト記号表（勤務時間帯）'!$C$6:$U$35,19,FALSE))</f>
        <v/>
      </c>
      <c r="Z54" s="326" t="str">
        <f>IF(Z52="","",VLOOKUP(Z52,'[1]シフト記号表（勤務時間帯）'!$C$6:$U$35,19,FALSE))</f>
        <v/>
      </c>
      <c r="AA54" s="327" t="str">
        <f>IF(AA52="","",VLOOKUP(AA52,'[1]シフト記号表（勤務時間帯）'!$C$6:$U$35,19,FALSE))</f>
        <v/>
      </c>
      <c r="AB54" s="327" t="str">
        <f>IF(AB52="","",VLOOKUP(AB52,'[1]シフト記号表（勤務時間帯）'!$C$6:$U$35,19,FALSE))</f>
        <v/>
      </c>
      <c r="AC54" s="327" t="str">
        <f>IF(AC52="","",VLOOKUP(AC52,'[1]シフト記号表（勤務時間帯）'!$C$6:$U$35,19,FALSE))</f>
        <v/>
      </c>
      <c r="AD54" s="327" t="str">
        <f>IF(AD52="","",VLOOKUP(AD52,'[1]シフト記号表（勤務時間帯）'!$C$6:$U$35,19,FALSE))</f>
        <v/>
      </c>
      <c r="AE54" s="327" t="str">
        <f>IF(AE52="","",VLOOKUP(AE52,'[1]シフト記号表（勤務時間帯）'!$C$6:$U$35,19,FALSE))</f>
        <v/>
      </c>
      <c r="AF54" s="328" t="str">
        <f>IF(AF52="","",VLOOKUP(AF52,'[1]シフト記号表（勤務時間帯）'!$C$6:$U$35,19,FALSE))</f>
        <v/>
      </c>
      <c r="AG54" s="326" t="str">
        <f>IF(AG52="","",VLOOKUP(AG52,'[1]シフト記号表（勤務時間帯）'!$C$6:$U$35,19,FALSE))</f>
        <v/>
      </c>
      <c r="AH54" s="327" t="str">
        <f>IF(AH52="","",VLOOKUP(AH52,'[1]シフト記号表（勤務時間帯）'!$C$6:$U$35,19,FALSE))</f>
        <v/>
      </c>
      <c r="AI54" s="327" t="str">
        <f>IF(AI52="","",VLOOKUP(AI52,'[1]シフト記号表（勤務時間帯）'!$C$6:$U$35,19,FALSE))</f>
        <v/>
      </c>
      <c r="AJ54" s="327" t="str">
        <f>IF(AJ52="","",VLOOKUP(AJ52,'[1]シフト記号表（勤務時間帯）'!$C$6:$U$35,19,FALSE))</f>
        <v/>
      </c>
      <c r="AK54" s="327" t="str">
        <f>IF(AK52="","",VLOOKUP(AK52,'[1]シフト記号表（勤務時間帯）'!$C$6:$U$35,19,FALSE))</f>
        <v/>
      </c>
      <c r="AL54" s="327" t="str">
        <f>IF(AL52="","",VLOOKUP(AL52,'[1]シフト記号表（勤務時間帯）'!$C$6:$U$35,19,FALSE))</f>
        <v/>
      </c>
      <c r="AM54" s="328" t="str">
        <f>IF(AM52="","",VLOOKUP(AM52,'[1]シフト記号表（勤務時間帯）'!$C$6:$U$35,19,FALSE))</f>
        <v/>
      </c>
      <c r="AN54" s="326" t="str">
        <f>IF(AN52="","",VLOOKUP(AN52,'[1]シフト記号表（勤務時間帯）'!$C$6:$U$35,19,FALSE))</f>
        <v/>
      </c>
      <c r="AO54" s="327" t="str">
        <f>IF(AO52="","",VLOOKUP(AO52,'[1]シフト記号表（勤務時間帯）'!$C$6:$U$35,19,FALSE))</f>
        <v/>
      </c>
      <c r="AP54" s="327" t="str">
        <f>IF(AP52="","",VLOOKUP(AP52,'[1]シフト記号表（勤務時間帯）'!$C$6:$U$35,19,FALSE))</f>
        <v/>
      </c>
      <c r="AQ54" s="327" t="str">
        <f>IF(AQ52="","",VLOOKUP(AQ52,'[1]シフト記号表（勤務時間帯）'!$C$6:$U$35,19,FALSE))</f>
        <v/>
      </c>
      <c r="AR54" s="327" t="str">
        <f>IF(AR52="","",VLOOKUP(AR52,'[1]シフト記号表（勤務時間帯）'!$C$6:$U$35,19,FALSE))</f>
        <v/>
      </c>
      <c r="AS54" s="327" t="str">
        <f>IF(AS52="","",VLOOKUP(AS52,'[1]シフト記号表（勤務時間帯）'!$C$6:$U$35,19,FALSE))</f>
        <v/>
      </c>
      <c r="AT54" s="328" t="str">
        <f>IF(AT52="","",VLOOKUP(AT52,'[1]シフト記号表（勤務時間帯）'!$C$6:$U$35,19,FALSE))</f>
        <v/>
      </c>
      <c r="AU54" s="326" t="str">
        <f>IF(AU52="","",VLOOKUP(AU52,'[1]シフト記号表（勤務時間帯）'!$C$6:$U$35,19,FALSE))</f>
        <v/>
      </c>
      <c r="AV54" s="327" t="str">
        <f>IF(AV52="","",VLOOKUP(AV52,'[1]シフト記号表（勤務時間帯）'!$C$6:$U$35,19,FALSE))</f>
        <v/>
      </c>
      <c r="AW54" s="327" t="str">
        <f>IF(AW52="","",VLOOKUP(AW52,'[1]シフト記号表（勤務時間帯）'!$C$6:$U$35,19,FALSE))</f>
        <v/>
      </c>
      <c r="AX54" s="1353">
        <f>IF($BB$3="４週",SUM(S54:AT54),IF($BB$3="暦月",SUM(S54:AW54),""))</f>
        <v>0</v>
      </c>
      <c r="AY54" s="1354"/>
      <c r="AZ54" s="1355">
        <f>IF($BB$3="４週",AX54/4,IF($BB$3="暦月",'[1]通所型サービス（1枚版）'!AX54/('[1]通所型サービス（1枚版）'!$BB$8/7),""))</f>
        <v>0</v>
      </c>
      <c r="BA54" s="1356"/>
      <c r="BB54" s="1373"/>
      <c r="BC54" s="1374"/>
      <c r="BD54" s="1374"/>
      <c r="BE54" s="1374"/>
      <c r="BF54" s="1375"/>
    </row>
    <row r="55" spans="2:58" ht="20.25" customHeight="1" x14ac:dyDescent="0.15">
      <c r="B55" s="1379">
        <f>B52+1</f>
        <v>12</v>
      </c>
      <c r="C55" s="1381"/>
      <c r="D55" s="1382"/>
      <c r="E55" s="1383"/>
      <c r="F55" s="329"/>
      <c r="G55" s="1290"/>
      <c r="H55" s="1217"/>
      <c r="I55" s="1293"/>
      <c r="J55" s="1293"/>
      <c r="K55" s="1294"/>
      <c r="L55" s="1296"/>
      <c r="M55" s="1297"/>
      <c r="N55" s="1297"/>
      <c r="O55" s="1298"/>
      <c r="P55" s="1305" t="s">
        <v>330</v>
      </c>
      <c r="Q55" s="1306"/>
      <c r="R55" s="1307"/>
      <c r="S55" s="318"/>
      <c r="T55" s="319"/>
      <c r="U55" s="319"/>
      <c r="V55" s="319"/>
      <c r="W55" s="319"/>
      <c r="X55" s="319"/>
      <c r="Y55" s="320"/>
      <c r="Z55" s="318"/>
      <c r="AA55" s="319"/>
      <c r="AB55" s="319"/>
      <c r="AC55" s="319"/>
      <c r="AD55" s="319"/>
      <c r="AE55" s="319"/>
      <c r="AF55" s="320"/>
      <c r="AG55" s="318"/>
      <c r="AH55" s="319"/>
      <c r="AI55" s="319"/>
      <c r="AJ55" s="319"/>
      <c r="AK55" s="319"/>
      <c r="AL55" s="319"/>
      <c r="AM55" s="320"/>
      <c r="AN55" s="318"/>
      <c r="AO55" s="319"/>
      <c r="AP55" s="319"/>
      <c r="AQ55" s="319"/>
      <c r="AR55" s="319"/>
      <c r="AS55" s="319"/>
      <c r="AT55" s="320"/>
      <c r="AU55" s="318"/>
      <c r="AV55" s="319"/>
      <c r="AW55" s="319"/>
      <c r="AX55" s="1334"/>
      <c r="AY55" s="1335"/>
      <c r="AZ55" s="1336"/>
      <c r="BA55" s="1337"/>
      <c r="BB55" s="1338"/>
      <c r="BC55" s="1297"/>
      <c r="BD55" s="1297"/>
      <c r="BE55" s="1297"/>
      <c r="BF55" s="1298"/>
    </row>
    <row r="56" spans="2:58" ht="20.25" customHeight="1" x14ac:dyDescent="0.15">
      <c r="B56" s="1379"/>
      <c r="C56" s="1384"/>
      <c r="D56" s="1385"/>
      <c r="E56" s="1386"/>
      <c r="F56" s="321"/>
      <c r="G56" s="1291"/>
      <c r="H56" s="1295"/>
      <c r="I56" s="1293"/>
      <c r="J56" s="1293"/>
      <c r="K56" s="1294"/>
      <c r="L56" s="1299"/>
      <c r="M56" s="1300"/>
      <c r="N56" s="1300"/>
      <c r="O56" s="1301"/>
      <c r="P56" s="1343" t="s">
        <v>331</v>
      </c>
      <c r="Q56" s="1344"/>
      <c r="R56" s="1345"/>
      <c r="S56" s="322" t="str">
        <f>IF(S55="","",VLOOKUP(S55,'[1]シフト記号表（勤務時間帯）'!$C$6:$K$35,9,FALSE))</f>
        <v/>
      </c>
      <c r="T56" s="323" t="str">
        <f>IF(T55="","",VLOOKUP(T55,'[1]シフト記号表（勤務時間帯）'!$C$6:$K$35,9,FALSE))</f>
        <v/>
      </c>
      <c r="U56" s="323" t="str">
        <f>IF(U55="","",VLOOKUP(U55,'[1]シフト記号表（勤務時間帯）'!$C$6:$K$35,9,FALSE))</f>
        <v/>
      </c>
      <c r="V56" s="323" t="str">
        <f>IF(V55="","",VLOOKUP(V55,'[1]シフト記号表（勤務時間帯）'!$C$6:$K$35,9,FALSE))</f>
        <v/>
      </c>
      <c r="W56" s="323" t="str">
        <f>IF(W55="","",VLOOKUP(W55,'[1]シフト記号表（勤務時間帯）'!$C$6:$K$35,9,FALSE))</f>
        <v/>
      </c>
      <c r="X56" s="323" t="str">
        <f>IF(X55="","",VLOOKUP(X55,'[1]シフト記号表（勤務時間帯）'!$C$6:$K$35,9,FALSE))</f>
        <v/>
      </c>
      <c r="Y56" s="324" t="str">
        <f>IF(Y55="","",VLOOKUP(Y55,'[1]シフト記号表（勤務時間帯）'!$C$6:$K$35,9,FALSE))</f>
        <v/>
      </c>
      <c r="Z56" s="322" t="str">
        <f>IF(Z55="","",VLOOKUP(Z55,'[1]シフト記号表（勤務時間帯）'!$C$6:$K$35,9,FALSE))</f>
        <v/>
      </c>
      <c r="AA56" s="323" t="str">
        <f>IF(AA55="","",VLOOKUP(AA55,'[1]シフト記号表（勤務時間帯）'!$C$6:$K$35,9,FALSE))</f>
        <v/>
      </c>
      <c r="AB56" s="323" t="str">
        <f>IF(AB55="","",VLOOKUP(AB55,'[1]シフト記号表（勤務時間帯）'!$C$6:$K$35,9,FALSE))</f>
        <v/>
      </c>
      <c r="AC56" s="323" t="str">
        <f>IF(AC55="","",VLOOKUP(AC55,'[1]シフト記号表（勤務時間帯）'!$C$6:$K$35,9,FALSE))</f>
        <v/>
      </c>
      <c r="AD56" s="323" t="str">
        <f>IF(AD55="","",VLOOKUP(AD55,'[1]シフト記号表（勤務時間帯）'!$C$6:$K$35,9,FALSE))</f>
        <v/>
      </c>
      <c r="AE56" s="323" t="str">
        <f>IF(AE55="","",VLOOKUP(AE55,'[1]シフト記号表（勤務時間帯）'!$C$6:$K$35,9,FALSE))</f>
        <v/>
      </c>
      <c r="AF56" s="324" t="str">
        <f>IF(AF55="","",VLOOKUP(AF55,'[1]シフト記号表（勤務時間帯）'!$C$6:$K$35,9,FALSE))</f>
        <v/>
      </c>
      <c r="AG56" s="322" t="str">
        <f>IF(AG55="","",VLOOKUP(AG55,'[1]シフト記号表（勤務時間帯）'!$C$6:$K$35,9,FALSE))</f>
        <v/>
      </c>
      <c r="AH56" s="323" t="str">
        <f>IF(AH55="","",VLOOKUP(AH55,'[1]シフト記号表（勤務時間帯）'!$C$6:$K$35,9,FALSE))</f>
        <v/>
      </c>
      <c r="AI56" s="323" t="str">
        <f>IF(AI55="","",VLOOKUP(AI55,'[1]シフト記号表（勤務時間帯）'!$C$6:$K$35,9,FALSE))</f>
        <v/>
      </c>
      <c r="AJ56" s="323" t="str">
        <f>IF(AJ55="","",VLOOKUP(AJ55,'[1]シフト記号表（勤務時間帯）'!$C$6:$K$35,9,FALSE))</f>
        <v/>
      </c>
      <c r="AK56" s="323" t="str">
        <f>IF(AK55="","",VLOOKUP(AK55,'[1]シフト記号表（勤務時間帯）'!$C$6:$K$35,9,FALSE))</f>
        <v/>
      </c>
      <c r="AL56" s="323" t="str">
        <f>IF(AL55="","",VLOOKUP(AL55,'[1]シフト記号表（勤務時間帯）'!$C$6:$K$35,9,FALSE))</f>
        <v/>
      </c>
      <c r="AM56" s="324" t="str">
        <f>IF(AM55="","",VLOOKUP(AM55,'[1]シフト記号表（勤務時間帯）'!$C$6:$K$35,9,FALSE))</f>
        <v/>
      </c>
      <c r="AN56" s="322" t="str">
        <f>IF(AN55="","",VLOOKUP(AN55,'[1]シフト記号表（勤務時間帯）'!$C$6:$K$35,9,FALSE))</f>
        <v/>
      </c>
      <c r="AO56" s="323" t="str">
        <f>IF(AO55="","",VLOOKUP(AO55,'[1]シフト記号表（勤務時間帯）'!$C$6:$K$35,9,FALSE))</f>
        <v/>
      </c>
      <c r="AP56" s="323" t="str">
        <f>IF(AP55="","",VLOOKUP(AP55,'[1]シフト記号表（勤務時間帯）'!$C$6:$K$35,9,FALSE))</f>
        <v/>
      </c>
      <c r="AQ56" s="323" t="str">
        <f>IF(AQ55="","",VLOOKUP(AQ55,'[1]シフト記号表（勤務時間帯）'!$C$6:$K$35,9,FALSE))</f>
        <v/>
      </c>
      <c r="AR56" s="323" t="str">
        <f>IF(AR55="","",VLOOKUP(AR55,'[1]シフト記号表（勤務時間帯）'!$C$6:$K$35,9,FALSE))</f>
        <v/>
      </c>
      <c r="AS56" s="323" t="str">
        <f>IF(AS55="","",VLOOKUP(AS55,'[1]シフト記号表（勤務時間帯）'!$C$6:$K$35,9,FALSE))</f>
        <v/>
      </c>
      <c r="AT56" s="324" t="str">
        <f>IF(AT55="","",VLOOKUP(AT55,'[1]シフト記号表（勤務時間帯）'!$C$6:$K$35,9,FALSE))</f>
        <v/>
      </c>
      <c r="AU56" s="322" t="str">
        <f>IF(AU55="","",VLOOKUP(AU55,'[1]シフト記号表（勤務時間帯）'!$C$6:$K$35,9,FALSE))</f>
        <v/>
      </c>
      <c r="AV56" s="323" t="str">
        <f>IF(AV55="","",VLOOKUP(AV55,'[1]シフト記号表（勤務時間帯）'!$C$6:$K$35,9,FALSE))</f>
        <v/>
      </c>
      <c r="AW56" s="323" t="str">
        <f>IF(AW55="","",VLOOKUP(AW55,'[1]シフト記号表（勤務時間帯）'!$C$6:$K$35,9,FALSE))</f>
        <v/>
      </c>
      <c r="AX56" s="1346">
        <f>IF($BB$3="４週",SUM(S56:AT56),IF($BB$3="暦月",SUM(S56:AW56),""))</f>
        <v>0</v>
      </c>
      <c r="AY56" s="1347"/>
      <c r="AZ56" s="1348">
        <f>IF($BB$3="４週",AX56/4,IF($BB$3="暦月",'[1]通所型サービス（1枚版）'!AX56/('[1]通所型サービス（1枚版）'!$BB$8/7),""))</f>
        <v>0</v>
      </c>
      <c r="BA56" s="1349"/>
      <c r="BB56" s="1339"/>
      <c r="BC56" s="1300"/>
      <c r="BD56" s="1300"/>
      <c r="BE56" s="1300"/>
      <c r="BF56" s="1301"/>
    </row>
    <row r="57" spans="2:58" ht="20.25" customHeight="1" x14ac:dyDescent="0.15">
      <c r="B57" s="1379"/>
      <c r="C57" s="1387"/>
      <c r="D57" s="1388"/>
      <c r="E57" s="1389"/>
      <c r="F57" s="321">
        <f>C55</f>
        <v>0</v>
      </c>
      <c r="G57" s="1292"/>
      <c r="H57" s="1295"/>
      <c r="I57" s="1293"/>
      <c r="J57" s="1293"/>
      <c r="K57" s="1294"/>
      <c r="L57" s="1302"/>
      <c r="M57" s="1303"/>
      <c r="N57" s="1303"/>
      <c r="O57" s="1304"/>
      <c r="P57" s="1376" t="s">
        <v>332</v>
      </c>
      <c r="Q57" s="1377"/>
      <c r="R57" s="1378"/>
      <c r="S57" s="326" t="str">
        <f>IF(S55="","",VLOOKUP(S55,'[1]シフト記号表（勤務時間帯）'!$C$6:$U$35,19,FALSE))</f>
        <v/>
      </c>
      <c r="T57" s="327" t="str">
        <f>IF(T55="","",VLOOKUP(T55,'[1]シフト記号表（勤務時間帯）'!$C$6:$U$35,19,FALSE))</f>
        <v/>
      </c>
      <c r="U57" s="327" t="str">
        <f>IF(U55="","",VLOOKUP(U55,'[1]シフト記号表（勤務時間帯）'!$C$6:$U$35,19,FALSE))</f>
        <v/>
      </c>
      <c r="V57" s="327" t="str">
        <f>IF(V55="","",VLOOKUP(V55,'[1]シフト記号表（勤務時間帯）'!$C$6:$U$35,19,FALSE))</f>
        <v/>
      </c>
      <c r="W57" s="327" t="str">
        <f>IF(W55="","",VLOOKUP(W55,'[1]シフト記号表（勤務時間帯）'!$C$6:$U$35,19,FALSE))</f>
        <v/>
      </c>
      <c r="X57" s="327" t="str">
        <f>IF(X55="","",VLOOKUP(X55,'[1]シフト記号表（勤務時間帯）'!$C$6:$U$35,19,FALSE))</f>
        <v/>
      </c>
      <c r="Y57" s="328" t="str">
        <f>IF(Y55="","",VLOOKUP(Y55,'[1]シフト記号表（勤務時間帯）'!$C$6:$U$35,19,FALSE))</f>
        <v/>
      </c>
      <c r="Z57" s="326" t="str">
        <f>IF(Z55="","",VLOOKUP(Z55,'[1]シフト記号表（勤務時間帯）'!$C$6:$U$35,19,FALSE))</f>
        <v/>
      </c>
      <c r="AA57" s="327" t="str">
        <f>IF(AA55="","",VLOOKUP(AA55,'[1]シフト記号表（勤務時間帯）'!$C$6:$U$35,19,FALSE))</f>
        <v/>
      </c>
      <c r="AB57" s="327" t="str">
        <f>IF(AB55="","",VLOOKUP(AB55,'[1]シフト記号表（勤務時間帯）'!$C$6:$U$35,19,FALSE))</f>
        <v/>
      </c>
      <c r="AC57" s="327" t="str">
        <f>IF(AC55="","",VLOOKUP(AC55,'[1]シフト記号表（勤務時間帯）'!$C$6:$U$35,19,FALSE))</f>
        <v/>
      </c>
      <c r="AD57" s="327" t="str">
        <f>IF(AD55="","",VLOOKUP(AD55,'[1]シフト記号表（勤務時間帯）'!$C$6:$U$35,19,FALSE))</f>
        <v/>
      </c>
      <c r="AE57" s="327" t="str">
        <f>IF(AE55="","",VLOOKUP(AE55,'[1]シフト記号表（勤務時間帯）'!$C$6:$U$35,19,FALSE))</f>
        <v/>
      </c>
      <c r="AF57" s="328" t="str">
        <f>IF(AF55="","",VLOOKUP(AF55,'[1]シフト記号表（勤務時間帯）'!$C$6:$U$35,19,FALSE))</f>
        <v/>
      </c>
      <c r="AG57" s="326" t="str">
        <f>IF(AG55="","",VLOOKUP(AG55,'[1]シフト記号表（勤務時間帯）'!$C$6:$U$35,19,FALSE))</f>
        <v/>
      </c>
      <c r="AH57" s="327" t="str">
        <f>IF(AH55="","",VLOOKUP(AH55,'[1]シフト記号表（勤務時間帯）'!$C$6:$U$35,19,FALSE))</f>
        <v/>
      </c>
      <c r="AI57" s="327" t="str">
        <f>IF(AI55="","",VLOOKUP(AI55,'[1]シフト記号表（勤務時間帯）'!$C$6:$U$35,19,FALSE))</f>
        <v/>
      </c>
      <c r="AJ57" s="327" t="str">
        <f>IF(AJ55="","",VLOOKUP(AJ55,'[1]シフト記号表（勤務時間帯）'!$C$6:$U$35,19,FALSE))</f>
        <v/>
      </c>
      <c r="AK57" s="327" t="str">
        <f>IF(AK55="","",VLOOKUP(AK55,'[1]シフト記号表（勤務時間帯）'!$C$6:$U$35,19,FALSE))</f>
        <v/>
      </c>
      <c r="AL57" s="327" t="str">
        <f>IF(AL55="","",VLOOKUP(AL55,'[1]シフト記号表（勤務時間帯）'!$C$6:$U$35,19,FALSE))</f>
        <v/>
      </c>
      <c r="AM57" s="328" t="str">
        <f>IF(AM55="","",VLOOKUP(AM55,'[1]シフト記号表（勤務時間帯）'!$C$6:$U$35,19,FALSE))</f>
        <v/>
      </c>
      <c r="AN57" s="326" t="str">
        <f>IF(AN55="","",VLOOKUP(AN55,'[1]シフト記号表（勤務時間帯）'!$C$6:$U$35,19,FALSE))</f>
        <v/>
      </c>
      <c r="AO57" s="327" t="str">
        <f>IF(AO55="","",VLOOKUP(AO55,'[1]シフト記号表（勤務時間帯）'!$C$6:$U$35,19,FALSE))</f>
        <v/>
      </c>
      <c r="AP57" s="327" t="str">
        <f>IF(AP55="","",VLOOKUP(AP55,'[1]シフト記号表（勤務時間帯）'!$C$6:$U$35,19,FALSE))</f>
        <v/>
      </c>
      <c r="AQ57" s="327" t="str">
        <f>IF(AQ55="","",VLOOKUP(AQ55,'[1]シフト記号表（勤務時間帯）'!$C$6:$U$35,19,FALSE))</f>
        <v/>
      </c>
      <c r="AR57" s="327" t="str">
        <f>IF(AR55="","",VLOOKUP(AR55,'[1]シフト記号表（勤務時間帯）'!$C$6:$U$35,19,FALSE))</f>
        <v/>
      </c>
      <c r="AS57" s="327" t="str">
        <f>IF(AS55="","",VLOOKUP(AS55,'[1]シフト記号表（勤務時間帯）'!$C$6:$U$35,19,FALSE))</f>
        <v/>
      </c>
      <c r="AT57" s="328" t="str">
        <f>IF(AT55="","",VLOOKUP(AT55,'[1]シフト記号表（勤務時間帯）'!$C$6:$U$35,19,FALSE))</f>
        <v/>
      </c>
      <c r="AU57" s="326" t="str">
        <f>IF(AU55="","",VLOOKUP(AU55,'[1]シフト記号表（勤務時間帯）'!$C$6:$U$35,19,FALSE))</f>
        <v/>
      </c>
      <c r="AV57" s="327" t="str">
        <f>IF(AV55="","",VLOOKUP(AV55,'[1]シフト記号表（勤務時間帯）'!$C$6:$U$35,19,FALSE))</f>
        <v/>
      </c>
      <c r="AW57" s="327" t="str">
        <f>IF(AW55="","",VLOOKUP(AW55,'[1]シフト記号表（勤務時間帯）'!$C$6:$U$35,19,FALSE))</f>
        <v/>
      </c>
      <c r="AX57" s="1353">
        <f>IF($BB$3="４週",SUM(S57:AT57),IF($BB$3="暦月",SUM(S57:AW57),""))</f>
        <v>0</v>
      </c>
      <c r="AY57" s="1354"/>
      <c r="AZ57" s="1355">
        <f>IF($BB$3="４週",AX57/4,IF($BB$3="暦月",'[1]通所型サービス（1枚版）'!AX57/('[1]通所型サービス（1枚版）'!$BB$8/7),""))</f>
        <v>0</v>
      </c>
      <c r="BA57" s="1356"/>
      <c r="BB57" s="1395"/>
      <c r="BC57" s="1303"/>
      <c r="BD57" s="1303"/>
      <c r="BE57" s="1303"/>
      <c r="BF57" s="1304"/>
    </row>
    <row r="58" spans="2:58" ht="20.25" customHeight="1" x14ac:dyDescent="0.15">
      <c r="B58" s="1379">
        <f>B55+1</f>
        <v>13</v>
      </c>
      <c r="C58" s="1381"/>
      <c r="D58" s="1382"/>
      <c r="E58" s="1383"/>
      <c r="F58" s="329"/>
      <c r="G58" s="1290"/>
      <c r="H58" s="1217"/>
      <c r="I58" s="1293"/>
      <c r="J58" s="1293"/>
      <c r="K58" s="1294"/>
      <c r="L58" s="1296"/>
      <c r="M58" s="1297"/>
      <c r="N58" s="1297"/>
      <c r="O58" s="1298"/>
      <c r="P58" s="1305" t="s">
        <v>330</v>
      </c>
      <c r="Q58" s="1306"/>
      <c r="R58" s="1307"/>
      <c r="S58" s="318"/>
      <c r="T58" s="319"/>
      <c r="U58" s="319"/>
      <c r="V58" s="319"/>
      <c r="W58" s="319"/>
      <c r="X58" s="319"/>
      <c r="Y58" s="320"/>
      <c r="Z58" s="318"/>
      <c r="AA58" s="319"/>
      <c r="AB58" s="319"/>
      <c r="AC58" s="319"/>
      <c r="AD58" s="319"/>
      <c r="AE58" s="319"/>
      <c r="AF58" s="320"/>
      <c r="AG58" s="318"/>
      <c r="AH58" s="319"/>
      <c r="AI58" s="319"/>
      <c r="AJ58" s="319"/>
      <c r="AK58" s="319"/>
      <c r="AL58" s="319"/>
      <c r="AM58" s="320"/>
      <c r="AN58" s="318"/>
      <c r="AO58" s="319"/>
      <c r="AP58" s="319"/>
      <c r="AQ58" s="319"/>
      <c r="AR58" s="319"/>
      <c r="AS58" s="319"/>
      <c r="AT58" s="320"/>
      <c r="AU58" s="318"/>
      <c r="AV58" s="319"/>
      <c r="AW58" s="319"/>
      <c r="AX58" s="1334"/>
      <c r="AY58" s="1335"/>
      <c r="AZ58" s="1336"/>
      <c r="BA58" s="1337"/>
      <c r="BB58" s="1338"/>
      <c r="BC58" s="1297"/>
      <c r="BD58" s="1297"/>
      <c r="BE58" s="1297"/>
      <c r="BF58" s="1298"/>
    </row>
    <row r="59" spans="2:58" ht="20.25" customHeight="1" x14ac:dyDescent="0.15">
      <c r="B59" s="1379"/>
      <c r="C59" s="1384"/>
      <c r="D59" s="1385"/>
      <c r="E59" s="1386"/>
      <c r="F59" s="321"/>
      <c r="G59" s="1291"/>
      <c r="H59" s="1295"/>
      <c r="I59" s="1293"/>
      <c r="J59" s="1293"/>
      <c r="K59" s="1294"/>
      <c r="L59" s="1299"/>
      <c r="M59" s="1300"/>
      <c r="N59" s="1300"/>
      <c r="O59" s="1301"/>
      <c r="P59" s="1343" t="s">
        <v>331</v>
      </c>
      <c r="Q59" s="1344"/>
      <c r="R59" s="1345"/>
      <c r="S59" s="322" t="str">
        <f>IF(S58="","",VLOOKUP(S58,'[1]シフト記号表（勤務時間帯）'!$C$6:$K$35,9,FALSE))</f>
        <v/>
      </c>
      <c r="T59" s="323" t="str">
        <f>IF(T58="","",VLOOKUP(T58,'[1]シフト記号表（勤務時間帯）'!$C$6:$K$35,9,FALSE))</f>
        <v/>
      </c>
      <c r="U59" s="323" t="str">
        <f>IF(U58="","",VLOOKUP(U58,'[1]シフト記号表（勤務時間帯）'!$C$6:$K$35,9,FALSE))</f>
        <v/>
      </c>
      <c r="V59" s="323" t="str">
        <f>IF(V58="","",VLOOKUP(V58,'[1]シフト記号表（勤務時間帯）'!$C$6:$K$35,9,FALSE))</f>
        <v/>
      </c>
      <c r="W59" s="323" t="str">
        <f>IF(W58="","",VLOOKUP(W58,'[1]シフト記号表（勤務時間帯）'!$C$6:$K$35,9,FALSE))</f>
        <v/>
      </c>
      <c r="X59" s="323" t="str">
        <f>IF(X58="","",VLOOKUP(X58,'[1]シフト記号表（勤務時間帯）'!$C$6:$K$35,9,FALSE))</f>
        <v/>
      </c>
      <c r="Y59" s="324" t="str">
        <f>IF(Y58="","",VLOOKUP(Y58,'[1]シフト記号表（勤務時間帯）'!$C$6:$K$35,9,FALSE))</f>
        <v/>
      </c>
      <c r="Z59" s="322" t="str">
        <f>IF(Z58="","",VLOOKUP(Z58,'[1]シフト記号表（勤務時間帯）'!$C$6:$K$35,9,FALSE))</f>
        <v/>
      </c>
      <c r="AA59" s="323" t="str">
        <f>IF(AA58="","",VLOOKUP(AA58,'[1]シフト記号表（勤務時間帯）'!$C$6:$K$35,9,FALSE))</f>
        <v/>
      </c>
      <c r="AB59" s="323" t="str">
        <f>IF(AB58="","",VLOOKUP(AB58,'[1]シフト記号表（勤務時間帯）'!$C$6:$K$35,9,FALSE))</f>
        <v/>
      </c>
      <c r="AC59" s="323" t="str">
        <f>IF(AC58="","",VLOOKUP(AC58,'[1]シフト記号表（勤務時間帯）'!$C$6:$K$35,9,FALSE))</f>
        <v/>
      </c>
      <c r="AD59" s="323" t="str">
        <f>IF(AD58="","",VLOOKUP(AD58,'[1]シフト記号表（勤務時間帯）'!$C$6:$K$35,9,FALSE))</f>
        <v/>
      </c>
      <c r="AE59" s="323" t="str">
        <f>IF(AE58="","",VLOOKUP(AE58,'[1]シフト記号表（勤務時間帯）'!$C$6:$K$35,9,FALSE))</f>
        <v/>
      </c>
      <c r="AF59" s="324" t="str">
        <f>IF(AF58="","",VLOOKUP(AF58,'[1]シフト記号表（勤務時間帯）'!$C$6:$K$35,9,FALSE))</f>
        <v/>
      </c>
      <c r="AG59" s="322" t="str">
        <f>IF(AG58="","",VLOOKUP(AG58,'[1]シフト記号表（勤務時間帯）'!$C$6:$K$35,9,FALSE))</f>
        <v/>
      </c>
      <c r="AH59" s="323" t="str">
        <f>IF(AH58="","",VLOOKUP(AH58,'[1]シフト記号表（勤務時間帯）'!$C$6:$K$35,9,FALSE))</f>
        <v/>
      </c>
      <c r="AI59" s="323" t="str">
        <f>IF(AI58="","",VLOOKUP(AI58,'[1]シフト記号表（勤務時間帯）'!$C$6:$K$35,9,FALSE))</f>
        <v/>
      </c>
      <c r="AJ59" s="323" t="str">
        <f>IF(AJ58="","",VLOOKUP(AJ58,'[1]シフト記号表（勤務時間帯）'!$C$6:$K$35,9,FALSE))</f>
        <v/>
      </c>
      <c r="AK59" s="323" t="str">
        <f>IF(AK58="","",VLOOKUP(AK58,'[1]シフト記号表（勤務時間帯）'!$C$6:$K$35,9,FALSE))</f>
        <v/>
      </c>
      <c r="AL59" s="323" t="str">
        <f>IF(AL58="","",VLOOKUP(AL58,'[1]シフト記号表（勤務時間帯）'!$C$6:$K$35,9,FALSE))</f>
        <v/>
      </c>
      <c r="AM59" s="324" t="str">
        <f>IF(AM58="","",VLOOKUP(AM58,'[1]シフト記号表（勤務時間帯）'!$C$6:$K$35,9,FALSE))</f>
        <v/>
      </c>
      <c r="AN59" s="322" t="str">
        <f>IF(AN58="","",VLOOKUP(AN58,'[1]シフト記号表（勤務時間帯）'!$C$6:$K$35,9,FALSE))</f>
        <v/>
      </c>
      <c r="AO59" s="323" t="str">
        <f>IF(AO58="","",VLOOKUP(AO58,'[1]シフト記号表（勤務時間帯）'!$C$6:$K$35,9,FALSE))</f>
        <v/>
      </c>
      <c r="AP59" s="323" t="str">
        <f>IF(AP58="","",VLOOKUP(AP58,'[1]シフト記号表（勤務時間帯）'!$C$6:$K$35,9,FALSE))</f>
        <v/>
      </c>
      <c r="AQ59" s="323" t="str">
        <f>IF(AQ58="","",VLOOKUP(AQ58,'[1]シフト記号表（勤務時間帯）'!$C$6:$K$35,9,FALSE))</f>
        <v/>
      </c>
      <c r="AR59" s="323" t="str">
        <f>IF(AR58="","",VLOOKUP(AR58,'[1]シフト記号表（勤務時間帯）'!$C$6:$K$35,9,FALSE))</f>
        <v/>
      </c>
      <c r="AS59" s="323" t="str">
        <f>IF(AS58="","",VLOOKUP(AS58,'[1]シフト記号表（勤務時間帯）'!$C$6:$K$35,9,FALSE))</f>
        <v/>
      </c>
      <c r="AT59" s="324" t="str">
        <f>IF(AT58="","",VLOOKUP(AT58,'[1]シフト記号表（勤務時間帯）'!$C$6:$K$35,9,FALSE))</f>
        <v/>
      </c>
      <c r="AU59" s="322" t="str">
        <f>IF(AU58="","",VLOOKUP(AU58,'[1]シフト記号表（勤務時間帯）'!$C$6:$K$35,9,FALSE))</f>
        <v/>
      </c>
      <c r="AV59" s="323" t="str">
        <f>IF(AV58="","",VLOOKUP(AV58,'[1]シフト記号表（勤務時間帯）'!$C$6:$K$35,9,FALSE))</f>
        <v/>
      </c>
      <c r="AW59" s="323" t="str">
        <f>IF(AW58="","",VLOOKUP(AW58,'[1]シフト記号表（勤務時間帯）'!$C$6:$K$35,9,FALSE))</f>
        <v/>
      </c>
      <c r="AX59" s="1346">
        <f>IF($BB$3="４週",SUM(S59:AT59),IF($BB$3="暦月",SUM(S59:AW59),""))</f>
        <v>0</v>
      </c>
      <c r="AY59" s="1347"/>
      <c r="AZ59" s="1348">
        <f>IF($BB$3="４週",AX59/4,IF($BB$3="暦月",'[1]通所型サービス（1枚版）'!AX59/('[1]通所型サービス（1枚版）'!$BB$8/7),""))</f>
        <v>0</v>
      </c>
      <c r="BA59" s="1349"/>
      <c r="BB59" s="1339"/>
      <c r="BC59" s="1300"/>
      <c r="BD59" s="1300"/>
      <c r="BE59" s="1300"/>
      <c r="BF59" s="1301"/>
    </row>
    <row r="60" spans="2:58" ht="20.25" customHeight="1" thickBot="1" x14ac:dyDescent="0.2">
      <c r="B60" s="1380"/>
      <c r="C60" s="1387"/>
      <c r="D60" s="1388"/>
      <c r="E60" s="1389"/>
      <c r="F60" s="330">
        <f>C58</f>
        <v>0</v>
      </c>
      <c r="G60" s="1390"/>
      <c r="H60" s="1391"/>
      <c r="I60" s="1392"/>
      <c r="J60" s="1392"/>
      <c r="K60" s="1393"/>
      <c r="L60" s="1394"/>
      <c r="M60" s="1341"/>
      <c r="N60" s="1341"/>
      <c r="O60" s="1342"/>
      <c r="P60" s="1350" t="s">
        <v>332</v>
      </c>
      <c r="Q60" s="1351"/>
      <c r="R60" s="1352"/>
      <c r="S60" s="326" t="str">
        <f>IF(S58="","",VLOOKUP(S58,'[1]シフト記号表（勤務時間帯）'!$C$6:$U$35,19,FALSE))</f>
        <v/>
      </c>
      <c r="T60" s="327" t="str">
        <f>IF(T58="","",VLOOKUP(T58,'[1]シフト記号表（勤務時間帯）'!$C$6:$U$35,19,FALSE))</f>
        <v/>
      </c>
      <c r="U60" s="327" t="str">
        <f>IF(U58="","",VLOOKUP(U58,'[1]シフト記号表（勤務時間帯）'!$C$6:$U$35,19,FALSE))</f>
        <v/>
      </c>
      <c r="V60" s="327" t="str">
        <f>IF(V58="","",VLOOKUP(V58,'[1]シフト記号表（勤務時間帯）'!$C$6:$U$35,19,FALSE))</f>
        <v/>
      </c>
      <c r="W60" s="327" t="str">
        <f>IF(W58="","",VLOOKUP(W58,'[1]シフト記号表（勤務時間帯）'!$C$6:$U$35,19,FALSE))</f>
        <v/>
      </c>
      <c r="X60" s="327" t="str">
        <f>IF(X58="","",VLOOKUP(X58,'[1]シフト記号表（勤務時間帯）'!$C$6:$U$35,19,FALSE))</f>
        <v/>
      </c>
      <c r="Y60" s="328" t="str">
        <f>IF(Y58="","",VLOOKUP(Y58,'[1]シフト記号表（勤務時間帯）'!$C$6:$U$35,19,FALSE))</f>
        <v/>
      </c>
      <c r="Z60" s="326" t="str">
        <f>IF(Z58="","",VLOOKUP(Z58,'[1]シフト記号表（勤務時間帯）'!$C$6:$U$35,19,FALSE))</f>
        <v/>
      </c>
      <c r="AA60" s="327" t="str">
        <f>IF(AA58="","",VLOOKUP(AA58,'[1]シフト記号表（勤務時間帯）'!$C$6:$U$35,19,FALSE))</f>
        <v/>
      </c>
      <c r="AB60" s="327" t="str">
        <f>IF(AB58="","",VLOOKUP(AB58,'[1]シフト記号表（勤務時間帯）'!$C$6:$U$35,19,FALSE))</f>
        <v/>
      </c>
      <c r="AC60" s="327" t="str">
        <f>IF(AC58="","",VLOOKUP(AC58,'[1]シフト記号表（勤務時間帯）'!$C$6:$U$35,19,FALSE))</f>
        <v/>
      </c>
      <c r="AD60" s="327" t="str">
        <f>IF(AD58="","",VLOOKUP(AD58,'[1]シフト記号表（勤務時間帯）'!$C$6:$U$35,19,FALSE))</f>
        <v/>
      </c>
      <c r="AE60" s="327" t="str">
        <f>IF(AE58="","",VLOOKUP(AE58,'[1]シフト記号表（勤務時間帯）'!$C$6:$U$35,19,FALSE))</f>
        <v/>
      </c>
      <c r="AF60" s="328" t="str">
        <f>IF(AF58="","",VLOOKUP(AF58,'[1]シフト記号表（勤務時間帯）'!$C$6:$U$35,19,FALSE))</f>
        <v/>
      </c>
      <c r="AG60" s="326" t="str">
        <f>IF(AG58="","",VLOOKUP(AG58,'[1]シフト記号表（勤務時間帯）'!$C$6:$U$35,19,FALSE))</f>
        <v/>
      </c>
      <c r="AH60" s="327" t="str">
        <f>IF(AH58="","",VLOOKUP(AH58,'[1]シフト記号表（勤務時間帯）'!$C$6:$U$35,19,FALSE))</f>
        <v/>
      </c>
      <c r="AI60" s="327" t="str">
        <f>IF(AI58="","",VLOOKUP(AI58,'[1]シフト記号表（勤務時間帯）'!$C$6:$U$35,19,FALSE))</f>
        <v/>
      </c>
      <c r="AJ60" s="327" t="str">
        <f>IF(AJ58="","",VLOOKUP(AJ58,'[1]シフト記号表（勤務時間帯）'!$C$6:$U$35,19,FALSE))</f>
        <v/>
      </c>
      <c r="AK60" s="327" t="str">
        <f>IF(AK58="","",VLOOKUP(AK58,'[1]シフト記号表（勤務時間帯）'!$C$6:$U$35,19,FALSE))</f>
        <v/>
      </c>
      <c r="AL60" s="327" t="str">
        <f>IF(AL58="","",VLOOKUP(AL58,'[1]シフト記号表（勤務時間帯）'!$C$6:$U$35,19,FALSE))</f>
        <v/>
      </c>
      <c r="AM60" s="328" t="str">
        <f>IF(AM58="","",VLOOKUP(AM58,'[1]シフト記号表（勤務時間帯）'!$C$6:$U$35,19,FALSE))</f>
        <v/>
      </c>
      <c r="AN60" s="326" t="str">
        <f>IF(AN58="","",VLOOKUP(AN58,'[1]シフト記号表（勤務時間帯）'!$C$6:$U$35,19,FALSE))</f>
        <v/>
      </c>
      <c r="AO60" s="327" t="str">
        <f>IF(AO58="","",VLOOKUP(AO58,'[1]シフト記号表（勤務時間帯）'!$C$6:$U$35,19,FALSE))</f>
        <v/>
      </c>
      <c r="AP60" s="327" t="str">
        <f>IF(AP58="","",VLOOKUP(AP58,'[1]シフト記号表（勤務時間帯）'!$C$6:$U$35,19,FALSE))</f>
        <v/>
      </c>
      <c r="AQ60" s="327" t="str">
        <f>IF(AQ58="","",VLOOKUP(AQ58,'[1]シフト記号表（勤務時間帯）'!$C$6:$U$35,19,FALSE))</f>
        <v/>
      </c>
      <c r="AR60" s="327" t="str">
        <f>IF(AR58="","",VLOOKUP(AR58,'[1]シフト記号表（勤務時間帯）'!$C$6:$U$35,19,FALSE))</f>
        <v/>
      </c>
      <c r="AS60" s="327" t="str">
        <f>IF(AS58="","",VLOOKUP(AS58,'[1]シフト記号表（勤務時間帯）'!$C$6:$U$35,19,FALSE))</f>
        <v/>
      </c>
      <c r="AT60" s="328" t="str">
        <f>IF(AT58="","",VLOOKUP(AT58,'[1]シフト記号表（勤務時間帯）'!$C$6:$U$35,19,FALSE))</f>
        <v/>
      </c>
      <c r="AU60" s="326" t="str">
        <f>IF(AU58="","",VLOOKUP(AU58,'[1]シフト記号表（勤務時間帯）'!$C$6:$U$35,19,FALSE))</f>
        <v/>
      </c>
      <c r="AV60" s="327" t="str">
        <f>IF(AV58="","",VLOOKUP(AV58,'[1]シフト記号表（勤務時間帯）'!$C$6:$U$35,19,FALSE))</f>
        <v/>
      </c>
      <c r="AW60" s="327" t="str">
        <f>IF(AW58="","",VLOOKUP(AW58,'[1]シフト記号表（勤務時間帯）'!$C$6:$U$35,19,FALSE))</f>
        <v/>
      </c>
      <c r="AX60" s="1353">
        <f>IF($BB$3="４週",SUM(S60:AT60),IF($BB$3="暦月",SUM(S60:AW60),""))</f>
        <v>0</v>
      </c>
      <c r="AY60" s="1354"/>
      <c r="AZ60" s="1355">
        <f>IF($BB$3="４週",AX60/4,IF($BB$3="暦月",'[1]通所型サービス（1枚版）'!AX60/('[1]通所型サービス（1枚版）'!$BB$8/7),""))</f>
        <v>0</v>
      </c>
      <c r="BA60" s="1356"/>
      <c r="BB60" s="1340"/>
      <c r="BC60" s="1341"/>
      <c r="BD60" s="1341"/>
      <c r="BE60" s="1341"/>
      <c r="BF60" s="1342"/>
    </row>
    <row r="61" spans="2:58" s="338" customFormat="1" ht="6" customHeight="1" thickBot="1" x14ac:dyDescent="0.2">
      <c r="B61" s="331"/>
      <c r="C61" s="332"/>
      <c r="D61" s="332"/>
      <c r="E61" s="332"/>
      <c r="F61" s="333"/>
      <c r="G61" s="333"/>
      <c r="H61" s="334"/>
      <c r="I61" s="334"/>
      <c r="J61" s="334"/>
      <c r="K61" s="334"/>
      <c r="L61" s="333"/>
      <c r="M61" s="333"/>
      <c r="N61" s="333"/>
      <c r="O61" s="333"/>
      <c r="P61" s="335"/>
      <c r="Q61" s="335"/>
      <c r="R61" s="335"/>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6"/>
      <c r="AY61" s="336"/>
      <c r="AZ61" s="336"/>
      <c r="BA61" s="336"/>
      <c r="BB61" s="333"/>
      <c r="BC61" s="333"/>
      <c r="BD61" s="333"/>
      <c r="BE61" s="333"/>
      <c r="BF61" s="337"/>
    </row>
    <row r="62" spans="2:58" ht="20.100000000000001" customHeight="1" x14ac:dyDescent="0.15">
      <c r="B62" s="339"/>
      <c r="C62" s="340"/>
      <c r="D62" s="340"/>
      <c r="E62" s="340"/>
      <c r="F62" s="340"/>
      <c r="G62" s="1286" t="s">
        <v>333</v>
      </c>
      <c r="H62" s="1286"/>
      <c r="I62" s="1286"/>
      <c r="J62" s="1286"/>
      <c r="K62" s="1286"/>
      <c r="L62" s="1286"/>
      <c r="M62" s="1286"/>
      <c r="N62" s="1286"/>
      <c r="O62" s="1286"/>
      <c r="P62" s="1286"/>
      <c r="Q62" s="1286"/>
      <c r="R62" s="1287"/>
      <c r="S62" s="341" t="str">
        <f>IF(SUMIF($F$22:$F$60, "生活相談員", S22:S60)=0,"",SUMIF($F$22:$F$60,"生活相談員",S22:S60))</f>
        <v/>
      </c>
      <c r="T62" s="342" t="str">
        <f t="shared" ref="T62:AW62" si="1">IF(SUMIF($F$22:$F$60, "生活相談員", T22:T60)=0,"",SUMIF($F$22:$F$60,"生活相談員",T22:T60))</f>
        <v/>
      </c>
      <c r="U62" s="342" t="str">
        <f t="shared" si="1"/>
        <v/>
      </c>
      <c r="V62" s="342" t="str">
        <f t="shared" si="1"/>
        <v/>
      </c>
      <c r="W62" s="342" t="str">
        <f t="shared" si="1"/>
        <v/>
      </c>
      <c r="X62" s="342" t="str">
        <f t="shared" si="1"/>
        <v/>
      </c>
      <c r="Y62" s="343" t="str">
        <f t="shared" si="1"/>
        <v/>
      </c>
      <c r="Z62" s="341" t="str">
        <f t="shared" si="1"/>
        <v/>
      </c>
      <c r="AA62" s="342" t="str">
        <f t="shared" si="1"/>
        <v/>
      </c>
      <c r="AB62" s="342" t="str">
        <f t="shared" si="1"/>
        <v/>
      </c>
      <c r="AC62" s="342" t="str">
        <f t="shared" si="1"/>
        <v/>
      </c>
      <c r="AD62" s="342" t="str">
        <f t="shared" si="1"/>
        <v/>
      </c>
      <c r="AE62" s="342" t="str">
        <f t="shared" si="1"/>
        <v/>
      </c>
      <c r="AF62" s="343" t="str">
        <f t="shared" si="1"/>
        <v/>
      </c>
      <c r="AG62" s="341" t="str">
        <f t="shared" si="1"/>
        <v/>
      </c>
      <c r="AH62" s="342" t="str">
        <f t="shared" si="1"/>
        <v/>
      </c>
      <c r="AI62" s="342" t="str">
        <f t="shared" si="1"/>
        <v/>
      </c>
      <c r="AJ62" s="342" t="str">
        <f t="shared" si="1"/>
        <v/>
      </c>
      <c r="AK62" s="342" t="str">
        <f t="shared" si="1"/>
        <v/>
      </c>
      <c r="AL62" s="342" t="str">
        <f t="shared" si="1"/>
        <v/>
      </c>
      <c r="AM62" s="343" t="str">
        <f t="shared" si="1"/>
        <v/>
      </c>
      <c r="AN62" s="341" t="str">
        <f t="shared" si="1"/>
        <v/>
      </c>
      <c r="AO62" s="342" t="str">
        <f t="shared" si="1"/>
        <v/>
      </c>
      <c r="AP62" s="342" t="str">
        <f t="shared" si="1"/>
        <v/>
      </c>
      <c r="AQ62" s="342" t="str">
        <f t="shared" si="1"/>
        <v/>
      </c>
      <c r="AR62" s="342" t="str">
        <f t="shared" si="1"/>
        <v/>
      </c>
      <c r="AS62" s="342" t="str">
        <f t="shared" si="1"/>
        <v/>
      </c>
      <c r="AT62" s="343" t="str">
        <f t="shared" si="1"/>
        <v/>
      </c>
      <c r="AU62" s="341" t="str">
        <f t="shared" si="1"/>
        <v/>
      </c>
      <c r="AV62" s="342" t="str">
        <f t="shared" si="1"/>
        <v/>
      </c>
      <c r="AW62" s="343" t="str">
        <f t="shared" si="1"/>
        <v/>
      </c>
      <c r="AX62" s="1288" t="str">
        <f>IF(SUMIF($F$22:$F$60, "生活相談員", AX22:AY60)=0,"",SUMIF($F$22:$F$60,"生活相談員",AX22:AY60))</f>
        <v/>
      </c>
      <c r="AY62" s="1289"/>
      <c r="AZ62" s="1308" t="str">
        <f>IF(AX62="","",IF($BB$3="４週",AX62/4,IF($BB$3="暦月",AX62/('[1]通所型サービス（1枚版）'!$BB$8/7),"")))</f>
        <v/>
      </c>
      <c r="BA62" s="1309"/>
      <c r="BB62" s="1310"/>
      <c r="BC62" s="1311"/>
      <c r="BD62" s="1311"/>
      <c r="BE62" s="1311"/>
      <c r="BF62" s="1312"/>
    </row>
    <row r="63" spans="2:58" ht="20.25" customHeight="1" x14ac:dyDescent="0.15">
      <c r="B63" s="344"/>
      <c r="C63" s="345"/>
      <c r="D63" s="345"/>
      <c r="E63" s="345"/>
      <c r="F63" s="345"/>
      <c r="G63" s="1319" t="s">
        <v>334</v>
      </c>
      <c r="H63" s="1319"/>
      <c r="I63" s="1319"/>
      <c r="J63" s="1319"/>
      <c r="K63" s="1319"/>
      <c r="L63" s="1319"/>
      <c r="M63" s="1319"/>
      <c r="N63" s="1319"/>
      <c r="O63" s="1319"/>
      <c r="P63" s="1319"/>
      <c r="Q63" s="1319"/>
      <c r="R63" s="1320"/>
      <c r="S63" s="346" t="str">
        <f t="shared" ref="S63:AW63" si="2">IF(SUMIF($F$22:$F$60, "介護職員", S22:S60)=0,"",SUMIF($F$22:$F$60, "介護職員", S22:S60))</f>
        <v/>
      </c>
      <c r="T63" s="347" t="str">
        <f t="shared" si="2"/>
        <v/>
      </c>
      <c r="U63" s="347" t="str">
        <f t="shared" si="2"/>
        <v/>
      </c>
      <c r="V63" s="347" t="str">
        <f t="shared" si="2"/>
        <v/>
      </c>
      <c r="W63" s="347" t="str">
        <f t="shared" si="2"/>
        <v/>
      </c>
      <c r="X63" s="347" t="str">
        <f t="shared" si="2"/>
        <v/>
      </c>
      <c r="Y63" s="348" t="str">
        <f t="shared" si="2"/>
        <v/>
      </c>
      <c r="Z63" s="346" t="str">
        <f t="shared" si="2"/>
        <v/>
      </c>
      <c r="AA63" s="347" t="str">
        <f t="shared" si="2"/>
        <v/>
      </c>
      <c r="AB63" s="347" t="str">
        <f t="shared" si="2"/>
        <v/>
      </c>
      <c r="AC63" s="347" t="str">
        <f t="shared" si="2"/>
        <v/>
      </c>
      <c r="AD63" s="347" t="str">
        <f t="shared" si="2"/>
        <v/>
      </c>
      <c r="AE63" s="347" t="str">
        <f t="shared" si="2"/>
        <v/>
      </c>
      <c r="AF63" s="348" t="str">
        <f t="shared" si="2"/>
        <v/>
      </c>
      <c r="AG63" s="346" t="str">
        <f t="shared" si="2"/>
        <v/>
      </c>
      <c r="AH63" s="347" t="str">
        <f t="shared" si="2"/>
        <v/>
      </c>
      <c r="AI63" s="347" t="str">
        <f t="shared" si="2"/>
        <v/>
      </c>
      <c r="AJ63" s="347" t="str">
        <f t="shared" si="2"/>
        <v/>
      </c>
      <c r="AK63" s="347" t="str">
        <f t="shared" si="2"/>
        <v/>
      </c>
      <c r="AL63" s="347" t="str">
        <f t="shared" si="2"/>
        <v/>
      </c>
      <c r="AM63" s="348" t="str">
        <f t="shared" si="2"/>
        <v/>
      </c>
      <c r="AN63" s="346" t="str">
        <f t="shared" si="2"/>
        <v/>
      </c>
      <c r="AO63" s="347" t="str">
        <f t="shared" si="2"/>
        <v/>
      </c>
      <c r="AP63" s="347" t="str">
        <f t="shared" si="2"/>
        <v/>
      </c>
      <c r="AQ63" s="347" t="str">
        <f t="shared" si="2"/>
        <v/>
      </c>
      <c r="AR63" s="347" t="str">
        <f t="shared" si="2"/>
        <v/>
      </c>
      <c r="AS63" s="347" t="str">
        <f t="shared" si="2"/>
        <v/>
      </c>
      <c r="AT63" s="348" t="str">
        <f t="shared" si="2"/>
        <v/>
      </c>
      <c r="AU63" s="346" t="str">
        <f t="shared" si="2"/>
        <v/>
      </c>
      <c r="AV63" s="347" t="str">
        <f t="shared" si="2"/>
        <v/>
      </c>
      <c r="AW63" s="348" t="str">
        <f t="shared" si="2"/>
        <v/>
      </c>
      <c r="AX63" s="1321" t="str">
        <f>IF(SUMIF($F$22:$F$60, "介護職員", AX22:AX60)=0,"",SUMIF($F$22:$F$60, "介護職員", AX22:AX60))</f>
        <v/>
      </c>
      <c r="AY63" s="1322"/>
      <c r="AZ63" s="1323" t="str">
        <f>IF(AX63="","",IF($BB$3="４週",AX63/4,IF($BB$3="暦月",AX63/('[1]通所型サービス（1枚版）'!$BB$8/7),"")))</f>
        <v/>
      </c>
      <c r="BA63" s="1324"/>
      <c r="BB63" s="1313"/>
      <c r="BC63" s="1314"/>
      <c r="BD63" s="1314"/>
      <c r="BE63" s="1314"/>
      <c r="BF63" s="1315"/>
    </row>
    <row r="64" spans="2:58" ht="20.25" customHeight="1" x14ac:dyDescent="0.15">
      <c r="B64" s="344"/>
      <c r="C64" s="345"/>
      <c r="D64" s="345"/>
      <c r="E64" s="345"/>
      <c r="F64" s="345"/>
      <c r="G64" s="1319" t="s">
        <v>335</v>
      </c>
      <c r="H64" s="1319"/>
      <c r="I64" s="1319"/>
      <c r="J64" s="1319"/>
      <c r="K64" s="1319"/>
      <c r="L64" s="1319"/>
      <c r="M64" s="1319"/>
      <c r="N64" s="1319"/>
      <c r="O64" s="1319"/>
      <c r="P64" s="1319"/>
      <c r="Q64" s="1319"/>
      <c r="R64" s="1320"/>
      <c r="S64" s="349"/>
      <c r="T64" s="350"/>
      <c r="U64" s="350"/>
      <c r="V64" s="350"/>
      <c r="W64" s="350"/>
      <c r="X64" s="350"/>
      <c r="Y64" s="351"/>
      <c r="Z64" s="349"/>
      <c r="AA64" s="350"/>
      <c r="AB64" s="350"/>
      <c r="AC64" s="350"/>
      <c r="AD64" s="350"/>
      <c r="AE64" s="350"/>
      <c r="AF64" s="351"/>
      <c r="AG64" s="349"/>
      <c r="AH64" s="350"/>
      <c r="AI64" s="350"/>
      <c r="AJ64" s="350"/>
      <c r="AK64" s="350"/>
      <c r="AL64" s="350"/>
      <c r="AM64" s="351"/>
      <c r="AN64" s="349"/>
      <c r="AO64" s="350"/>
      <c r="AP64" s="350"/>
      <c r="AQ64" s="350"/>
      <c r="AR64" s="350"/>
      <c r="AS64" s="350"/>
      <c r="AT64" s="351"/>
      <c r="AU64" s="349"/>
      <c r="AV64" s="350"/>
      <c r="AW64" s="351"/>
      <c r="AX64" s="1325"/>
      <c r="AY64" s="1326"/>
      <c r="AZ64" s="1326"/>
      <c r="BA64" s="1327"/>
      <c r="BB64" s="1313"/>
      <c r="BC64" s="1314"/>
      <c r="BD64" s="1314"/>
      <c r="BE64" s="1314"/>
      <c r="BF64" s="1315"/>
    </row>
    <row r="65" spans="1:73" ht="20.25" customHeight="1" x14ac:dyDescent="0.15">
      <c r="B65" s="344"/>
      <c r="C65" s="345"/>
      <c r="D65" s="345"/>
      <c r="E65" s="345"/>
      <c r="F65" s="345"/>
      <c r="G65" s="1319" t="s">
        <v>336</v>
      </c>
      <c r="H65" s="1319"/>
      <c r="I65" s="1319"/>
      <c r="J65" s="1319"/>
      <c r="K65" s="1319"/>
      <c r="L65" s="1319"/>
      <c r="M65" s="1319"/>
      <c r="N65" s="1319"/>
      <c r="O65" s="1319"/>
      <c r="P65" s="1319"/>
      <c r="Q65" s="1319"/>
      <c r="R65" s="1320"/>
      <c r="S65" s="349"/>
      <c r="T65" s="350"/>
      <c r="U65" s="350"/>
      <c r="V65" s="350"/>
      <c r="W65" s="350"/>
      <c r="X65" s="350"/>
      <c r="Y65" s="351"/>
      <c r="Z65" s="349"/>
      <c r="AA65" s="350"/>
      <c r="AB65" s="350"/>
      <c r="AC65" s="350"/>
      <c r="AD65" s="350"/>
      <c r="AE65" s="350"/>
      <c r="AF65" s="351"/>
      <c r="AG65" s="349"/>
      <c r="AH65" s="350"/>
      <c r="AI65" s="350"/>
      <c r="AJ65" s="350"/>
      <c r="AK65" s="350"/>
      <c r="AL65" s="350"/>
      <c r="AM65" s="351"/>
      <c r="AN65" s="349"/>
      <c r="AO65" s="350"/>
      <c r="AP65" s="350"/>
      <c r="AQ65" s="350"/>
      <c r="AR65" s="350"/>
      <c r="AS65" s="350"/>
      <c r="AT65" s="351"/>
      <c r="AU65" s="349"/>
      <c r="AV65" s="350"/>
      <c r="AW65" s="351"/>
      <c r="AX65" s="1328"/>
      <c r="AY65" s="1329"/>
      <c r="AZ65" s="1329"/>
      <c r="BA65" s="1330"/>
      <c r="BB65" s="1313"/>
      <c r="BC65" s="1314"/>
      <c r="BD65" s="1314"/>
      <c r="BE65" s="1314"/>
      <c r="BF65" s="1315"/>
    </row>
    <row r="66" spans="1:73" ht="20.25" customHeight="1" thickBot="1" x14ac:dyDescent="0.2">
      <c r="B66" s="352"/>
      <c r="C66" s="353"/>
      <c r="D66" s="353"/>
      <c r="E66" s="353"/>
      <c r="F66" s="353"/>
      <c r="G66" s="1357" t="s">
        <v>337</v>
      </c>
      <c r="H66" s="1357"/>
      <c r="I66" s="1357"/>
      <c r="J66" s="1357"/>
      <c r="K66" s="1357"/>
      <c r="L66" s="1357"/>
      <c r="M66" s="1357"/>
      <c r="N66" s="1357"/>
      <c r="O66" s="1357"/>
      <c r="P66" s="1357"/>
      <c r="Q66" s="1357"/>
      <c r="R66" s="1358"/>
      <c r="S66" s="354" t="str">
        <f>IF(S65&lt;&gt;"",IF(S64&gt;15,((S64-15)/5+1)*S65,S65),"")</f>
        <v/>
      </c>
      <c r="T66" s="355" t="str">
        <f t="shared" ref="T66:AW66" si="3">IF(T65&lt;&gt;"",IF(T64&gt;15,((T64-15)/5+1)*T65,T65),"")</f>
        <v/>
      </c>
      <c r="U66" s="355" t="str">
        <f t="shared" si="3"/>
        <v/>
      </c>
      <c r="V66" s="355" t="str">
        <f t="shared" si="3"/>
        <v/>
      </c>
      <c r="W66" s="355" t="str">
        <f t="shared" si="3"/>
        <v/>
      </c>
      <c r="X66" s="355" t="str">
        <f t="shared" si="3"/>
        <v/>
      </c>
      <c r="Y66" s="356" t="str">
        <f t="shared" si="3"/>
        <v/>
      </c>
      <c r="Z66" s="354" t="str">
        <f t="shared" si="3"/>
        <v/>
      </c>
      <c r="AA66" s="355" t="str">
        <f t="shared" si="3"/>
        <v/>
      </c>
      <c r="AB66" s="355" t="str">
        <f t="shared" si="3"/>
        <v/>
      </c>
      <c r="AC66" s="355" t="str">
        <f t="shared" si="3"/>
        <v/>
      </c>
      <c r="AD66" s="355" t="str">
        <f t="shared" si="3"/>
        <v/>
      </c>
      <c r="AE66" s="355" t="str">
        <f t="shared" si="3"/>
        <v/>
      </c>
      <c r="AF66" s="356" t="str">
        <f t="shared" si="3"/>
        <v/>
      </c>
      <c r="AG66" s="354" t="str">
        <f t="shared" si="3"/>
        <v/>
      </c>
      <c r="AH66" s="355" t="str">
        <f t="shared" si="3"/>
        <v/>
      </c>
      <c r="AI66" s="355" t="str">
        <f t="shared" si="3"/>
        <v/>
      </c>
      <c r="AJ66" s="355" t="str">
        <f t="shared" si="3"/>
        <v/>
      </c>
      <c r="AK66" s="355" t="str">
        <f t="shared" si="3"/>
        <v/>
      </c>
      <c r="AL66" s="355" t="str">
        <f t="shared" si="3"/>
        <v/>
      </c>
      <c r="AM66" s="356" t="str">
        <f t="shared" si="3"/>
        <v/>
      </c>
      <c r="AN66" s="354" t="str">
        <f t="shared" si="3"/>
        <v/>
      </c>
      <c r="AO66" s="355" t="str">
        <f t="shared" si="3"/>
        <v/>
      </c>
      <c r="AP66" s="355" t="str">
        <f t="shared" si="3"/>
        <v/>
      </c>
      <c r="AQ66" s="355" t="str">
        <f t="shared" si="3"/>
        <v/>
      </c>
      <c r="AR66" s="355" t="str">
        <f t="shared" si="3"/>
        <v/>
      </c>
      <c r="AS66" s="355" t="str">
        <f t="shared" si="3"/>
        <v/>
      </c>
      <c r="AT66" s="356" t="str">
        <f t="shared" si="3"/>
        <v/>
      </c>
      <c r="AU66" s="346" t="str">
        <f t="shared" si="3"/>
        <v/>
      </c>
      <c r="AV66" s="347" t="str">
        <f t="shared" si="3"/>
        <v/>
      </c>
      <c r="AW66" s="348" t="str">
        <f t="shared" si="3"/>
        <v/>
      </c>
      <c r="AX66" s="1328"/>
      <c r="AY66" s="1329"/>
      <c r="AZ66" s="1329"/>
      <c r="BA66" s="1330"/>
      <c r="BB66" s="1313"/>
      <c r="BC66" s="1314"/>
      <c r="BD66" s="1314"/>
      <c r="BE66" s="1314"/>
      <c r="BF66" s="1315"/>
    </row>
    <row r="67" spans="1:73" ht="18.75" customHeight="1" x14ac:dyDescent="0.15">
      <c r="B67" s="1359" t="s">
        <v>338</v>
      </c>
      <c r="C67" s="1360"/>
      <c r="D67" s="1360"/>
      <c r="E67" s="1360"/>
      <c r="F67" s="1360"/>
      <c r="G67" s="1360"/>
      <c r="H67" s="1360"/>
      <c r="I67" s="1360"/>
      <c r="J67" s="1360"/>
      <c r="K67" s="1361"/>
      <c r="L67" s="1365" t="s">
        <v>339</v>
      </c>
      <c r="M67" s="1365"/>
      <c r="N67" s="1365"/>
      <c r="O67" s="1365"/>
      <c r="P67" s="1365"/>
      <c r="Q67" s="1365"/>
      <c r="R67" s="1366"/>
      <c r="S67" s="357" t="str">
        <f>IF($L67="","",IF(COUNTIFS($F$22:$F$60,$L67,S$22:S$60,"&gt;0")=0,"",COUNTIFS($F$22:$F$60,$L67,S$22:S$60,"&gt;0")))</f>
        <v/>
      </c>
      <c r="T67" s="358" t="str">
        <f t="shared" ref="T67:AW71" si="4">IF($L67="","",IF(COUNTIFS($F$22:$F$60,$L67,T$22:T$60,"&gt;0")=0,"",COUNTIFS($F$22:$F$60,$L67,T$22:T$60,"&gt;0")))</f>
        <v/>
      </c>
      <c r="U67" s="358" t="str">
        <f t="shared" si="4"/>
        <v/>
      </c>
      <c r="V67" s="358" t="str">
        <f t="shared" si="4"/>
        <v/>
      </c>
      <c r="W67" s="358" t="str">
        <f t="shared" si="4"/>
        <v/>
      </c>
      <c r="X67" s="358" t="str">
        <f t="shared" si="4"/>
        <v/>
      </c>
      <c r="Y67" s="359" t="str">
        <f t="shared" si="4"/>
        <v/>
      </c>
      <c r="Z67" s="360" t="str">
        <f t="shared" si="4"/>
        <v/>
      </c>
      <c r="AA67" s="358" t="str">
        <f t="shared" si="4"/>
        <v/>
      </c>
      <c r="AB67" s="358" t="str">
        <f t="shared" si="4"/>
        <v/>
      </c>
      <c r="AC67" s="358" t="str">
        <f t="shared" si="4"/>
        <v/>
      </c>
      <c r="AD67" s="358" t="str">
        <f t="shared" si="4"/>
        <v/>
      </c>
      <c r="AE67" s="358" t="str">
        <f t="shared" si="4"/>
        <v/>
      </c>
      <c r="AF67" s="359" t="str">
        <f t="shared" si="4"/>
        <v/>
      </c>
      <c r="AG67" s="358" t="str">
        <f t="shared" si="4"/>
        <v/>
      </c>
      <c r="AH67" s="358" t="str">
        <f t="shared" si="4"/>
        <v/>
      </c>
      <c r="AI67" s="358" t="str">
        <f t="shared" si="4"/>
        <v/>
      </c>
      <c r="AJ67" s="358" t="str">
        <f t="shared" si="4"/>
        <v/>
      </c>
      <c r="AK67" s="358" t="str">
        <f t="shared" si="4"/>
        <v/>
      </c>
      <c r="AL67" s="358" t="str">
        <f t="shared" si="4"/>
        <v/>
      </c>
      <c r="AM67" s="359" t="str">
        <f t="shared" si="4"/>
        <v/>
      </c>
      <c r="AN67" s="358" t="str">
        <f t="shared" si="4"/>
        <v/>
      </c>
      <c r="AO67" s="358" t="str">
        <f t="shared" si="4"/>
        <v/>
      </c>
      <c r="AP67" s="358" t="str">
        <f t="shared" si="4"/>
        <v/>
      </c>
      <c r="AQ67" s="358" t="str">
        <f t="shared" si="4"/>
        <v/>
      </c>
      <c r="AR67" s="358" t="str">
        <f t="shared" si="4"/>
        <v/>
      </c>
      <c r="AS67" s="358" t="str">
        <f t="shared" si="4"/>
        <v/>
      </c>
      <c r="AT67" s="359" t="str">
        <f t="shared" si="4"/>
        <v/>
      </c>
      <c r="AU67" s="358" t="str">
        <f t="shared" si="4"/>
        <v/>
      </c>
      <c r="AV67" s="358" t="str">
        <f t="shared" si="4"/>
        <v/>
      </c>
      <c r="AW67" s="359" t="str">
        <f t="shared" si="4"/>
        <v/>
      </c>
      <c r="AX67" s="1328"/>
      <c r="AY67" s="1329"/>
      <c r="AZ67" s="1329"/>
      <c r="BA67" s="1330"/>
      <c r="BB67" s="1313"/>
      <c r="BC67" s="1314"/>
      <c r="BD67" s="1314"/>
      <c r="BE67" s="1314"/>
      <c r="BF67" s="1315"/>
    </row>
    <row r="68" spans="1:73" ht="18.75" customHeight="1" x14ac:dyDescent="0.15">
      <c r="B68" s="1359"/>
      <c r="C68" s="1360"/>
      <c r="D68" s="1360"/>
      <c r="E68" s="1360"/>
      <c r="F68" s="1360"/>
      <c r="G68" s="1360"/>
      <c r="H68" s="1360"/>
      <c r="I68" s="1360"/>
      <c r="J68" s="1360"/>
      <c r="K68" s="1361"/>
      <c r="L68" s="1282" t="s">
        <v>340</v>
      </c>
      <c r="M68" s="1282"/>
      <c r="N68" s="1282"/>
      <c r="O68" s="1282"/>
      <c r="P68" s="1282"/>
      <c r="Q68" s="1282"/>
      <c r="R68" s="1283"/>
      <c r="S68" s="361" t="str">
        <f t="shared" ref="S68:AH71" si="5">IF($L68="","",IF(COUNTIFS($F$22:$F$60,$L68,S$22:S$60,"&gt;0")=0,"",COUNTIFS($F$22:$F$60,$L68,S$22:S$60,"&gt;0")))</f>
        <v/>
      </c>
      <c r="T68" s="362" t="str">
        <f>IF($L68="","",IF(COUNTIFS($F$22:$F$60,$L68,T$22:T$60,"&gt;0")=0,"",COUNTIFS($F$22:$F$60,$L68,T$22:T$60,"&gt;0")))</f>
        <v/>
      </c>
      <c r="U68" s="362" t="str">
        <f t="shared" si="5"/>
        <v/>
      </c>
      <c r="V68" s="362" t="str">
        <f t="shared" si="5"/>
        <v/>
      </c>
      <c r="W68" s="362" t="str">
        <f t="shared" si="5"/>
        <v/>
      </c>
      <c r="X68" s="362" t="str">
        <f t="shared" si="5"/>
        <v/>
      </c>
      <c r="Y68" s="363" t="str">
        <f t="shared" si="5"/>
        <v/>
      </c>
      <c r="Z68" s="364" t="str">
        <f t="shared" si="5"/>
        <v/>
      </c>
      <c r="AA68" s="362" t="str">
        <f t="shared" si="5"/>
        <v/>
      </c>
      <c r="AB68" s="362" t="str">
        <f t="shared" si="5"/>
        <v/>
      </c>
      <c r="AC68" s="362" t="str">
        <f t="shared" si="5"/>
        <v/>
      </c>
      <c r="AD68" s="362" t="str">
        <f t="shared" si="5"/>
        <v/>
      </c>
      <c r="AE68" s="362" t="str">
        <f t="shared" si="5"/>
        <v/>
      </c>
      <c r="AF68" s="363" t="str">
        <f t="shared" si="5"/>
        <v/>
      </c>
      <c r="AG68" s="362" t="str">
        <f t="shared" si="5"/>
        <v/>
      </c>
      <c r="AH68" s="362" t="str">
        <f t="shared" si="5"/>
        <v/>
      </c>
      <c r="AI68" s="362" t="str">
        <f t="shared" si="4"/>
        <v/>
      </c>
      <c r="AJ68" s="362" t="str">
        <f t="shared" si="4"/>
        <v/>
      </c>
      <c r="AK68" s="362" t="str">
        <f t="shared" si="4"/>
        <v/>
      </c>
      <c r="AL68" s="362" t="str">
        <f t="shared" si="4"/>
        <v/>
      </c>
      <c r="AM68" s="363" t="str">
        <f t="shared" si="4"/>
        <v/>
      </c>
      <c r="AN68" s="362" t="str">
        <f t="shared" si="4"/>
        <v/>
      </c>
      <c r="AO68" s="362" t="str">
        <f t="shared" si="4"/>
        <v/>
      </c>
      <c r="AP68" s="362" t="str">
        <f t="shared" si="4"/>
        <v/>
      </c>
      <c r="AQ68" s="362" t="str">
        <f t="shared" si="4"/>
        <v/>
      </c>
      <c r="AR68" s="362" t="str">
        <f t="shared" si="4"/>
        <v/>
      </c>
      <c r="AS68" s="362" t="str">
        <f t="shared" si="4"/>
        <v/>
      </c>
      <c r="AT68" s="363" t="str">
        <f t="shared" si="4"/>
        <v/>
      </c>
      <c r="AU68" s="362" t="str">
        <f t="shared" si="4"/>
        <v/>
      </c>
      <c r="AV68" s="362" t="str">
        <f t="shared" si="4"/>
        <v/>
      </c>
      <c r="AW68" s="363" t="str">
        <f t="shared" si="4"/>
        <v/>
      </c>
      <c r="AX68" s="1328"/>
      <c r="AY68" s="1329"/>
      <c r="AZ68" s="1329"/>
      <c r="BA68" s="1330"/>
      <c r="BB68" s="1313"/>
      <c r="BC68" s="1314"/>
      <c r="BD68" s="1314"/>
      <c r="BE68" s="1314"/>
      <c r="BF68" s="1315"/>
    </row>
    <row r="69" spans="1:73" ht="18.75" customHeight="1" x14ac:dyDescent="0.15">
      <c r="B69" s="1359"/>
      <c r="C69" s="1360"/>
      <c r="D69" s="1360"/>
      <c r="E69" s="1360"/>
      <c r="F69" s="1360"/>
      <c r="G69" s="1360"/>
      <c r="H69" s="1360"/>
      <c r="I69" s="1360"/>
      <c r="J69" s="1360"/>
      <c r="K69" s="1361"/>
      <c r="L69" s="1282" t="s">
        <v>341</v>
      </c>
      <c r="M69" s="1282"/>
      <c r="N69" s="1282"/>
      <c r="O69" s="1282"/>
      <c r="P69" s="1282"/>
      <c r="Q69" s="1282"/>
      <c r="R69" s="1283"/>
      <c r="S69" s="361" t="str">
        <f t="shared" si="5"/>
        <v/>
      </c>
      <c r="T69" s="362" t="str">
        <f t="shared" si="4"/>
        <v/>
      </c>
      <c r="U69" s="362" t="str">
        <f t="shared" si="4"/>
        <v/>
      </c>
      <c r="V69" s="362" t="str">
        <f t="shared" si="4"/>
        <v/>
      </c>
      <c r="W69" s="362" t="str">
        <f t="shared" si="4"/>
        <v/>
      </c>
      <c r="X69" s="362" t="str">
        <f>IF($L69="","",IF(COUNTIFS($F$22:$F$60,$L69,X$22:X$60,"&gt;0")=0,"",COUNTIFS($F$22:$F$60,$L69,X$22:X$60,"&gt;0")))</f>
        <v/>
      </c>
      <c r="Y69" s="363" t="str">
        <f t="shared" si="4"/>
        <v/>
      </c>
      <c r="Z69" s="364" t="str">
        <f t="shared" si="4"/>
        <v/>
      </c>
      <c r="AA69" s="362" t="str">
        <f t="shared" si="4"/>
        <v/>
      </c>
      <c r="AB69" s="362" t="str">
        <f t="shared" si="4"/>
        <v/>
      </c>
      <c r="AC69" s="362" t="str">
        <f t="shared" si="4"/>
        <v/>
      </c>
      <c r="AD69" s="362" t="str">
        <f t="shared" si="4"/>
        <v/>
      </c>
      <c r="AE69" s="362" t="str">
        <f t="shared" si="4"/>
        <v/>
      </c>
      <c r="AF69" s="363" t="str">
        <f t="shared" si="4"/>
        <v/>
      </c>
      <c r="AG69" s="362" t="str">
        <f t="shared" si="4"/>
        <v/>
      </c>
      <c r="AH69" s="362" t="str">
        <f t="shared" si="4"/>
        <v/>
      </c>
      <c r="AI69" s="362" t="str">
        <f t="shared" si="4"/>
        <v/>
      </c>
      <c r="AJ69" s="362" t="str">
        <f t="shared" si="4"/>
        <v/>
      </c>
      <c r="AK69" s="362" t="str">
        <f t="shared" si="4"/>
        <v/>
      </c>
      <c r="AL69" s="362" t="str">
        <f t="shared" si="4"/>
        <v/>
      </c>
      <c r="AM69" s="363" t="str">
        <f t="shared" si="4"/>
        <v/>
      </c>
      <c r="AN69" s="362" t="str">
        <f t="shared" si="4"/>
        <v/>
      </c>
      <c r="AO69" s="362" t="str">
        <f t="shared" si="4"/>
        <v/>
      </c>
      <c r="AP69" s="362" t="str">
        <f t="shared" si="4"/>
        <v/>
      </c>
      <c r="AQ69" s="362" t="str">
        <f t="shared" si="4"/>
        <v/>
      </c>
      <c r="AR69" s="362" t="str">
        <f t="shared" si="4"/>
        <v/>
      </c>
      <c r="AS69" s="362" t="str">
        <f t="shared" si="4"/>
        <v/>
      </c>
      <c r="AT69" s="363" t="str">
        <f t="shared" si="4"/>
        <v/>
      </c>
      <c r="AU69" s="362" t="str">
        <f t="shared" si="4"/>
        <v/>
      </c>
      <c r="AV69" s="362" t="str">
        <f t="shared" si="4"/>
        <v/>
      </c>
      <c r="AW69" s="363" t="str">
        <f t="shared" si="4"/>
        <v/>
      </c>
      <c r="AX69" s="1328"/>
      <c r="AY69" s="1329"/>
      <c r="AZ69" s="1329"/>
      <c r="BA69" s="1330"/>
      <c r="BB69" s="1313"/>
      <c r="BC69" s="1314"/>
      <c r="BD69" s="1314"/>
      <c r="BE69" s="1314"/>
      <c r="BF69" s="1315"/>
    </row>
    <row r="70" spans="1:73" ht="18.75" customHeight="1" x14ac:dyDescent="0.15">
      <c r="B70" s="1359"/>
      <c r="C70" s="1360"/>
      <c r="D70" s="1360"/>
      <c r="E70" s="1360"/>
      <c r="F70" s="1360"/>
      <c r="G70" s="1360"/>
      <c r="H70" s="1360"/>
      <c r="I70" s="1360"/>
      <c r="J70" s="1360"/>
      <c r="K70" s="1361"/>
      <c r="L70" s="1282" t="s">
        <v>342</v>
      </c>
      <c r="M70" s="1282"/>
      <c r="N70" s="1282"/>
      <c r="O70" s="1282"/>
      <c r="P70" s="1282"/>
      <c r="Q70" s="1282"/>
      <c r="R70" s="1283"/>
      <c r="S70" s="361" t="str">
        <f t="shared" si="5"/>
        <v/>
      </c>
      <c r="T70" s="362" t="str">
        <f t="shared" si="4"/>
        <v/>
      </c>
      <c r="U70" s="362" t="str">
        <f t="shared" si="4"/>
        <v/>
      </c>
      <c r="V70" s="362" t="str">
        <f t="shared" si="4"/>
        <v/>
      </c>
      <c r="W70" s="362" t="str">
        <f t="shared" si="4"/>
        <v/>
      </c>
      <c r="X70" s="362" t="str">
        <f t="shared" si="4"/>
        <v/>
      </c>
      <c r="Y70" s="363" t="str">
        <f t="shared" si="4"/>
        <v/>
      </c>
      <c r="Z70" s="364" t="str">
        <f t="shared" si="4"/>
        <v/>
      </c>
      <c r="AA70" s="362" t="str">
        <f t="shared" si="4"/>
        <v/>
      </c>
      <c r="AB70" s="362" t="str">
        <f t="shared" si="4"/>
        <v/>
      </c>
      <c r="AC70" s="362" t="str">
        <f t="shared" si="4"/>
        <v/>
      </c>
      <c r="AD70" s="362" t="str">
        <f t="shared" si="4"/>
        <v/>
      </c>
      <c r="AE70" s="362" t="str">
        <f t="shared" si="4"/>
        <v/>
      </c>
      <c r="AF70" s="363" t="str">
        <f t="shared" si="4"/>
        <v/>
      </c>
      <c r="AG70" s="362" t="str">
        <f t="shared" si="4"/>
        <v/>
      </c>
      <c r="AH70" s="362" t="str">
        <f t="shared" si="4"/>
        <v/>
      </c>
      <c r="AI70" s="362" t="str">
        <f t="shared" si="4"/>
        <v/>
      </c>
      <c r="AJ70" s="362" t="str">
        <f t="shared" si="4"/>
        <v/>
      </c>
      <c r="AK70" s="362" t="str">
        <f t="shared" si="4"/>
        <v/>
      </c>
      <c r="AL70" s="362" t="str">
        <f t="shared" si="4"/>
        <v/>
      </c>
      <c r="AM70" s="363" t="str">
        <f t="shared" si="4"/>
        <v/>
      </c>
      <c r="AN70" s="362" t="str">
        <f t="shared" si="4"/>
        <v/>
      </c>
      <c r="AO70" s="362" t="str">
        <f t="shared" si="4"/>
        <v/>
      </c>
      <c r="AP70" s="362" t="str">
        <f t="shared" si="4"/>
        <v/>
      </c>
      <c r="AQ70" s="362" t="str">
        <f t="shared" si="4"/>
        <v/>
      </c>
      <c r="AR70" s="362" t="str">
        <f t="shared" si="4"/>
        <v/>
      </c>
      <c r="AS70" s="362" t="str">
        <f t="shared" si="4"/>
        <v/>
      </c>
      <c r="AT70" s="363" t="str">
        <f t="shared" si="4"/>
        <v/>
      </c>
      <c r="AU70" s="362" t="str">
        <f t="shared" si="4"/>
        <v/>
      </c>
      <c r="AV70" s="362" t="str">
        <f t="shared" si="4"/>
        <v/>
      </c>
      <c r="AW70" s="363" t="str">
        <f t="shared" si="4"/>
        <v/>
      </c>
      <c r="AX70" s="1328"/>
      <c r="AY70" s="1329"/>
      <c r="AZ70" s="1329"/>
      <c r="BA70" s="1330"/>
      <c r="BB70" s="1313"/>
      <c r="BC70" s="1314"/>
      <c r="BD70" s="1314"/>
      <c r="BE70" s="1314"/>
      <c r="BF70" s="1315"/>
    </row>
    <row r="71" spans="1:73" ht="18.75" customHeight="1" thickBot="1" x14ac:dyDescent="0.2">
      <c r="B71" s="1362"/>
      <c r="C71" s="1363"/>
      <c r="D71" s="1363"/>
      <c r="E71" s="1363"/>
      <c r="F71" s="1363"/>
      <c r="G71" s="1363"/>
      <c r="H71" s="1363"/>
      <c r="I71" s="1363"/>
      <c r="J71" s="1363"/>
      <c r="K71" s="1364"/>
      <c r="L71" s="1284"/>
      <c r="M71" s="1284"/>
      <c r="N71" s="1284"/>
      <c r="O71" s="1284"/>
      <c r="P71" s="1284"/>
      <c r="Q71" s="1284"/>
      <c r="R71" s="1285"/>
      <c r="S71" s="365" t="str">
        <f t="shared" si="5"/>
        <v/>
      </c>
      <c r="T71" s="366" t="str">
        <f t="shared" si="4"/>
        <v/>
      </c>
      <c r="U71" s="366" t="str">
        <f t="shared" si="4"/>
        <v/>
      </c>
      <c r="V71" s="366" t="str">
        <f t="shared" si="4"/>
        <v/>
      </c>
      <c r="W71" s="366" t="str">
        <f t="shared" si="4"/>
        <v/>
      </c>
      <c r="X71" s="366" t="str">
        <f t="shared" si="4"/>
        <v/>
      </c>
      <c r="Y71" s="367" t="str">
        <f t="shared" si="4"/>
        <v/>
      </c>
      <c r="Z71" s="368" t="str">
        <f t="shared" si="4"/>
        <v/>
      </c>
      <c r="AA71" s="366" t="str">
        <f t="shared" si="4"/>
        <v/>
      </c>
      <c r="AB71" s="366" t="str">
        <f t="shared" si="4"/>
        <v/>
      </c>
      <c r="AC71" s="366" t="str">
        <f t="shared" si="4"/>
        <v/>
      </c>
      <c r="AD71" s="366" t="str">
        <f t="shared" si="4"/>
        <v/>
      </c>
      <c r="AE71" s="366" t="str">
        <f t="shared" si="4"/>
        <v/>
      </c>
      <c r="AF71" s="367" t="str">
        <f t="shared" si="4"/>
        <v/>
      </c>
      <c r="AG71" s="366" t="str">
        <f t="shared" si="4"/>
        <v/>
      </c>
      <c r="AH71" s="366" t="str">
        <f t="shared" si="4"/>
        <v/>
      </c>
      <c r="AI71" s="366" t="str">
        <f t="shared" si="4"/>
        <v/>
      </c>
      <c r="AJ71" s="366" t="str">
        <f t="shared" si="4"/>
        <v/>
      </c>
      <c r="AK71" s="366" t="str">
        <f t="shared" si="4"/>
        <v/>
      </c>
      <c r="AL71" s="366" t="str">
        <f t="shared" si="4"/>
        <v/>
      </c>
      <c r="AM71" s="367" t="str">
        <f t="shared" si="4"/>
        <v/>
      </c>
      <c r="AN71" s="366" t="str">
        <f t="shared" si="4"/>
        <v/>
      </c>
      <c r="AO71" s="366" t="str">
        <f t="shared" si="4"/>
        <v/>
      </c>
      <c r="AP71" s="366" t="str">
        <f t="shared" si="4"/>
        <v/>
      </c>
      <c r="AQ71" s="366" t="str">
        <f t="shared" si="4"/>
        <v/>
      </c>
      <c r="AR71" s="366" t="str">
        <f t="shared" si="4"/>
        <v/>
      </c>
      <c r="AS71" s="366" t="str">
        <f t="shared" si="4"/>
        <v/>
      </c>
      <c r="AT71" s="367" t="str">
        <f t="shared" si="4"/>
        <v/>
      </c>
      <c r="AU71" s="366" t="str">
        <f t="shared" si="4"/>
        <v/>
      </c>
      <c r="AV71" s="366" t="str">
        <f t="shared" si="4"/>
        <v/>
      </c>
      <c r="AW71" s="367" t="str">
        <f t="shared" si="4"/>
        <v/>
      </c>
      <c r="AX71" s="1331"/>
      <c r="AY71" s="1332"/>
      <c r="AZ71" s="1332"/>
      <c r="BA71" s="1333"/>
      <c r="BB71" s="1316"/>
      <c r="BC71" s="1317"/>
      <c r="BD71" s="1317"/>
      <c r="BE71" s="1317"/>
      <c r="BF71" s="1318"/>
    </row>
    <row r="72" spans="1:73" ht="13.5" customHeight="1" x14ac:dyDescent="0.15">
      <c r="C72" s="369"/>
      <c r="D72" s="369"/>
      <c r="E72" s="369"/>
      <c r="F72" s="369"/>
      <c r="G72" s="370"/>
      <c r="H72" s="371"/>
      <c r="AF72" s="372"/>
    </row>
    <row r="73" spans="1:73" ht="11.45" customHeight="1" x14ac:dyDescent="0.15">
      <c r="A73" s="208"/>
      <c r="B73" s="208"/>
      <c r="C73" s="208"/>
      <c r="D73" s="208"/>
      <c r="E73" s="208"/>
      <c r="F73" s="208"/>
      <c r="G73" s="208"/>
      <c r="H73" s="373"/>
      <c r="I73" s="373"/>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3"/>
      <c r="AL73" s="373"/>
      <c r="AM73" s="373"/>
      <c r="AN73" s="373"/>
      <c r="AO73" s="373"/>
      <c r="AP73" s="373"/>
      <c r="AQ73" s="373"/>
      <c r="AR73" s="374"/>
      <c r="AS73" s="374"/>
      <c r="AT73" s="374"/>
      <c r="AU73" s="374"/>
      <c r="AV73" s="374"/>
      <c r="AW73" s="374"/>
      <c r="AX73" s="374"/>
      <c r="AY73" s="374"/>
      <c r="AZ73" s="374"/>
      <c r="BA73" s="374"/>
    </row>
    <row r="74" spans="1:73" ht="20.25" customHeight="1" x14ac:dyDescent="0.2">
      <c r="A74" s="252"/>
      <c r="B74" s="252"/>
      <c r="C74" s="208"/>
      <c r="D74" s="208"/>
      <c r="E74" s="208"/>
      <c r="F74" s="208"/>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375"/>
      <c r="AS74" s="375"/>
      <c r="AT74" s="375"/>
      <c r="AU74" s="375"/>
      <c r="AV74" s="375"/>
      <c r="BN74" s="376"/>
      <c r="BO74" s="377"/>
      <c r="BP74" s="376"/>
      <c r="BQ74" s="376"/>
      <c r="BR74" s="376"/>
      <c r="BS74" s="378"/>
      <c r="BT74" s="379"/>
      <c r="BU74" s="379"/>
    </row>
    <row r="75" spans="1:73" ht="20.25" customHeight="1" x14ac:dyDescent="0.15">
      <c r="A75" s="208"/>
      <c r="B75" s="208"/>
      <c r="C75" s="380"/>
      <c r="D75" s="380"/>
      <c r="E75" s="380"/>
      <c r="F75" s="380"/>
      <c r="G75" s="380"/>
      <c r="H75" s="381"/>
      <c r="I75" s="381"/>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row>
    <row r="76" spans="1:73" ht="20.25" customHeight="1" x14ac:dyDescent="0.15">
      <c r="A76" s="208"/>
      <c r="B76" s="208"/>
      <c r="C76" s="380"/>
      <c r="D76" s="380"/>
      <c r="E76" s="380"/>
      <c r="F76" s="380"/>
      <c r="G76" s="380"/>
      <c r="H76" s="381"/>
      <c r="I76" s="381"/>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208"/>
      <c r="AQ76" s="208"/>
    </row>
    <row r="77" spans="1:73" ht="20.25" customHeight="1" x14ac:dyDescent="0.15">
      <c r="A77" s="208"/>
      <c r="B77" s="208"/>
      <c r="C77" s="381"/>
      <c r="D77" s="381"/>
      <c r="E77" s="381"/>
      <c r="F77" s="381"/>
      <c r="G77" s="381"/>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row>
    <row r="78" spans="1:73" ht="20.25" customHeight="1" x14ac:dyDescent="0.15">
      <c r="A78" s="208"/>
      <c r="B78" s="208"/>
      <c r="C78" s="381"/>
      <c r="D78" s="381"/>
      <c r="E78" s="381"/>
      <c r="F78" s="381"/>
      <c r="G78" s="381"/>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c r="AP78" s="208"/>
      <c r="AQ78" s="208"/>
    </row>
    <row r="79" spans="1:73" ht="20.25" customHeight="1" x14ac:dyDescent="0.15">
      <c r="A79" s="208"/>
      <c r="B79" s="208"/>
      <c r="C79" s="381"/>
      <c r="D79" s="381"/>
      <c r="E79" s="381"/>
      <c r="F79" s="381"/>
      <c r="G79" s="381"/>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row>
    <row r="80" spans="1:73" ht="20.25" customHeight="1" x14ac:dyDescent="0.15">
      <c r="C80" s="372"/>
      <c r="D80" s="372"/>
      <c r="E80" s="372"/>
      <c r="F80" s="372"/>
      <c r="G80" s="372"/>
    </row>
  </sheetData>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G62:R62"/>
    <mergeCell ref="AX62:AY62"/>
    <mergeCell ref="G55:G57"/>
    <mergeCell ref="H55:K57"/>
    <mergeCell ref="L55:O57"/>
    <mergeCell ref="P55:R55"/>
  </mergeCells>
  <phoneticPr fontId="7"/>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decimal" allowBlank="1" showInputMessage="1" showErrorMessage="1" error="入力可能範囲　32～40" sqref="AX6" xr:uid="{F4D39D8B-A6A9-4F14-A819-1446DF9549DF}">
      <formula1>32</formula1>
      <formula2>40</formula2>
    </dataValidation>
    <dataValidation type="list" allowBlank="1" showInputMessage="1" sqref="G22:G60" xr:uid="{EF869BF4-A808-41D1-B5B9-20C680CF1A88}">
      <formula1>"A, B, C, D"</formula1>
    </dataValidation>
    <dataValidation type="list" allowBlank="1" showInputMessage="1" sqref="S22:AW22 S25:AW25 S28:AW28 S31:AW31 S34:AW34 S37:AW37 S40:AW40 S43:AW43 S46:AW46 S49:AW49 S52:AW52 S55:AW55 S58:AW58" xr:uid="{82304999-8E18-4301-9B8A-0B25931F1AAC}">
      <formula1>シフト記号表</formula1>
    </dataValidation>
    <dataValidation type="list" allowBlank="1" showInputMessage="1" showErrorMessage="1" sqref="BB4:BE4" xr:uid="{7F299C59-698E-4CA8-AEE4-31777DB4C07C}">
      <formula1>"予定,実績,予定・実績"</formula1>
    </dataValidation>
    <dataValidation type="list" allowBlank="1" showInputMessage="1" sqref="C22:E60" xr:uid="{10BEAA4A-BEC4-4908-A80B-6A5C917AB31B}">
      <formula1>あ</formula1>
    </dataValidation>
    <dataValidation type="list" allowBlank="1" showInputMessage="1" showErrorMessage="1" sqref="AC3" xr:uid="{CFF7360B-A5B9-441A-B608-D86245B07762}">
      <formula1>#REF!</formula1>
    </dataValidation>
    <dataValidation type="list" allowBlank="1" showInputMessage="1" showErrorMessage="1" sqref="BB3:BE3" xr:uid="{4CFCFFB5-E8FC-4377-8293-62BA07F6D30B}">
      <formula1>"４週,暦月"</formula1>
    </dataValidation>
    <dataValidation type="list" errorStyle="warning" allowBlank="1" showInputMessage="1" error="リストにない場合のみ、入力してください。" sqref="H22:K60" xr:uid="{E9CF5FED-0521-47C1-9251-59F7136DF3E5}">
      <formula1>INDIRECT(C22)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ACB987BE-1A91-4EFA-A4BD-33088CB3378D}">
          <x14:formula1>
            <xm:f>'\\10.130.1.103\010_情報系fs\030_健康福祉部\050_長寿介護課\◆介護保険係◆\様式 等\事業所指定等（HP）\◆厚労省元データ）Ｒ6.4.1標準様式\R6.4.1　総合事業\総合事業　標準様式\[3-3_標準様式1-2 勤務表　通所型サービス.xlsx]プルダウン・リスト'!#REF!</xm:f>
          </x14:formula1>
          <xm:sqref>AP1:BE1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801F4-A96B-4B0F-BDCA-E94B5BC8BE2C}">
  <dimension ref="B1:M19"/>
  <sheetViews>
    <sheetView workbookViewId="0">
      <selection activeCell="E9" sqref="E9"/>
    </sheetView>
  </sheetViews>
  <sheetFormatPr defaultRowHeight="13.5" x14ac:dyDescent="0.15"/>
  <cols>
    <col min="1" max="2" width="9" style="383"/>
    <col min="3" max="3" width="13" style="383" customWidth="1"/>
    <col min="4" max="4" width="15.625" style="383" customWidth="1"/>
    <col min="5" max="8" width="10.625" style="383" customWidth="1"/>
    <col min="9" max="9" width="9" style="383"/>
    <col min="10" max="12" width="5.625" style="383" customWidth="1"/>
    <col min="13" max="16384" width="9" style="383"/>
  </cols>
  <sheetData>
    <row r="1" spans="2:13" x14ac:dyDescent="0.15">
      <c r="B1" s="382" t="s">
        <v>343</v>
      </c>
    </row>
    <row r="2" spans="2:13" x14ac:dyDescent="0.15">
      <c r="B2" s="383" t="s">
        <v>79</v>
      </c>
    </row>
    <row r="3" spans="2:13" ht="25.5" customHeight="1" x14ac:dyDescent="0.15">
      <c r="B3" s="1503" t="s">
        <v>344</v>
      </c>
      <c r="C3" s="1504"/>
      <c r="D3" s="1505"/>
      <c r="E3" s="1506"/>
      <c r="F3" s="1506"/>
      <c r="G3" s="1506"/>
      <c r="H3" s="1506"/>
    </row>
    <row r="4" spans="2:13" ht="14.25" thickBot="1" x14ac:dyDescent="0.2"/>
    <row r="5" spans="2:13" ht="28.5" customHeight="1" x14ac:dyDescent="0.15">
      <c r="B5" s="384"/>
      <c r="C5" s="385"/>
      <c r="D5" s="385"/>
      <c r="E5" s="385"/>
      <c r="F5" s="385"/>
      <c r="G5" s="385"/>
      <c r="H5" s="385"/>
      <c r="I5" s="385"/>
      <c r="J5" s="385"/>
      <c r="K5" s="385"/>
      <c r="L5" s="385"/>
      <c r="M5" s="386"/>
    </row>
    <row r="6" spans="2:13" ht="22.5" customHeight="1" x14ac:dyDescent="0.15">
      <c r="B6" s="387"/>
      <c r="C6" s="388"/>
      <c r="D6" s="389"/>
      <c r="E6" s="388"/>
      <c r="F6" s="390"/>
      <c r="G6" s="1495"/>
      <c r="H6" s="1497"/>
      <c r="I6" s="1506" t="s">
        <v>345</v>
      </c>
      <c r="J6" s="1506"/>
      <c r="K6" s="1506"/>
      <c r="L6" s="1506"/>
      <c r="M6" s="391"/>
    </row>
    <row r="7" spans="2:13" ht="22.5" customHeight="1" x14ac:dyDescent="0.15">
      <c r="B7" s="387"/>
      <c r="C7" s="392"/>
      <c r="D7" s="393" t="s">
        <v>346</v>
      </c>
      <c r="E7" s="394" t="s">
        <v>347</v>
      </c>
      <c r="F7" s="395" t="s">
        <v>348</v>
      </c>
      <c r="G7" s="1507" t="s">
        <v>349</v>
      </c>
      <c r="H7" s="1500"/>
      <c r="I7" s="396"/>
      <c r="J7" s="396"/>
      <c r="K7" s="396"/>
      <c r="L7" s="397"/>
      <c r="M7" s="391"/>
    </row>
    <row r="8" spans="2:13" ht="22.5" customHeight="1" x14ac:dyDescent="0.15">
      <c r="B8" s="387"/>
      <c r="C8" s="392"/>
      <c r="D8" s="393" t="s">
        <v>350</v>
      </c>
      <c r="E8" s="394" t="s">
        <v>351</v>
      </c>
      <c r="F8" s="395" t="s">
        <v>351</v>
      </c>
      <c r="G8" s="1502" t="s">
        <v>352</v>
      </c>
      <c r="H8" s="1500"/>
      <c r="I8" s="396"/>
      <c r="J8" s="396"/>
      <c r="K8" s="396"/>
      <c r="L8" s="398"/>
      <c r="M8" s="391"/>
    </row>
    <row r="9" spans="2:13" ht="22.5" customHeight="1" x14ac:dyDescent="0.15">
      <c r="B9" s="387"/>
      <c r="C9" s="392"/>
      <c r="D9" s="399"/>
      <c r="E9" s="400"/>
      <c r="F9" s="401"/>
      <c r="G9" s="1493"/>
      <c r="H9" s="1494"/>
      <c r="I9" s="396"/>
      <c r="J9" s="396"/>
      <c r="K9" s="396" t="s">
        <v>353</v>
      </c>
      <c r="L9" s="396"/>
      <c r="M9" s="391"/>
    </row>
    <row r="10" spans="2:13" ht="22.5" customHeight="1" x14ac:dyDescent="0.15">
      <c r="B10" s="387"/>
      <c r="C10" s="402"/>
      <c r="D10" s="398"/>
      <c r="E10" s="396"/>
      <c r="F10" s="396"/>
      <c r="G10" s="396"/>
      <c r="H10" s="396"/>
      <c r="I10" s="396"/>
      <c r="J10" s="396"/>
      <c r="K10" s="396"/>
      <c r="L10" s="398"/>
      <c r="M10" s="391"/>
    </row>
    <row r="11" spans="2:13" ht="22.5" customHeight="1" x14ac:dyDescent="0.15">
      <c r="B11" s="387"/>
      <c r="C11" s="402" t="s">
        <v>354</v>
      </c>
      <c r="D11" s="398"/>
      <c r="E11" s="396"/>
      <c r="F11" s="396"/>
      <c r="G11" s="396"/>
      <c r="H11" s="396"/>
      <c r="I11" s="396"/>
      <c r="J11" s="396"/>
      <c r="K11" s="396"/>
      <c r="L11" s="403"/>
      <c r="M11" s="391"/>
    </row>
    <row r="12" spans="2:13" ht="22.5" customHeight="1" x14ac:dyDescent="0.15">
      <c r="B12" s="387"/>
      <c r="C12" s="402" t="s">
        <v>355</v>
      </c>
      <c r="D12" s="398"/>
      <c r="E12" s="388"/>
      <c r="F12" s="390"/>
      <c r="G12" s="390"/>
      <c r="H12" s="397"/>
      <c r="I12" s="396"/>
      <c r="J12" s="1495"/>
      <c r="K12" s="1496"/>
      <c r="L12" s="1497"/>
      <c r="M12" s="391"/>
    </row>
    <row r="13" spans="2:13" ht="22.5" customHeight="1" x14ac:dyDescent="0.15">
      <c r="B13" s="387"/>
      <c r="C13" s="402"/>
      <c r="D13" s="398"/>
      <c r="E13" s="394" t="s">
        <v>356</v>
      </c>
      <c r="F13" s="396"/>
      <c r="G13" s="396" t="s">
        <v>357</v>
      </c>
      <c r="H13" s="398"/>
      <c r="I13" s="396"/>
      <c r="J13" s="1498" t="s">
        <v>358</v>
      </c>
      <c r="K13" s="1499"/>
      <c r="L13" s="1500"/>
      <c r="M13" s="391"/>
    </row>
    <row r="14" spans="2:13" ht="22.5" customHeight="1" x14ac:dyDescent="0.15">
      <c r="B14" s="387"/>
      <c r="C14" s="402"/>
      <c r="D14" s="398"/>
      <c r="E14" s="394" t="s">
        <v>351</v>
      </c>
      <c r="F14" s="396"/>
      <c r="G14" s="396"/>
      <c r="H14" s="398"/>
      <c r="I14" s="396"/>
      <c r="J14" s="1498"/>
      <c r="K14" s="1499"/>
      <c r="L14" s="1500"/>
      <c r="M14" s="391"/>
    </row>
    <row r="15" spans="2:13" ht="22.5" customHeight="1" x14ac:dyDescent="0.15">
      <c r="B15" s="387"/>
      <c r="C15" s="399"/>
      <c r="D15" s="403"/>
      <c r="E15" s="400"/>
      <c r="F15" s="401"/>
      <c r="G15" s="401"/>
      <c r="H15" s="403"/>
      <c r="I15" s="400"/>
      <c r="J15" s="1493"/>
      <c r="K15" s="1501"/>
      <c r="L15" s="1494"/>
      <c r="M15" s="391"/>
    </row>
    <row r="16" spans="2:13" ht="14.25" thickBot="1" x14ac:dyDescent="0.2">
      <c r="B16" s="404"/>
      <c r="C16" s="405"/>
      <c r="D16" s="405"/>
      <c r="E16" s="405"/>
      <c r="F16" s="405"/>
      <c r="G16" s="405"/>
      <c r="H16" s="405"/>
      <c r="I16" s="405"/>
      <c r="J16" s="405"/>
      <c r="K16" s="405"/>
      <c r="L16" s="405"/>
      <c r="M16" s="406"/>
    </row>
    <row r="17" spans="2:3" ht="22.5" customHeight="1" x14ac:dyDescent="0.15">
      <c r="B17" s="407" t="s">
        <v>359</v>
      </c>
      <c r="C17" s="383" t="s">
        <v>360</v>
      </c>
    </row>
    <row r="18" spans="2:3" ht="22.5" customHeight="1" x14ac:dyDescent="0.15">
      <c r="B18" s="383">
        <v>2</v>
      </c>
      <c r="C18" s="383" t="s">
        <v>361</v>
      </c>
    </row>
    <row r="19" spans="2:3" ht="22.5" customHeight="1" x14ac:dyDescent="0.15">
      <c r="B19" s="383">
        <v>3</v>
      </c>
      <c r="C19" s="383" t="s">
        <v>362</v>
      </c>
    </row>
  </sheetData>
  <mergeCells count="11">
    <mergeCell ref="G8:H8"/>
    <mergeCell ref="B3:D3"/>
    <mergeCell ref="E3:H3"/>
    <mergeCell ref="G6:H6"/>
    <mergeCell ref="I6:L6"/>
    <mergeCell ref="G7:H7"/>
    <mergeCell ref="G9:H9"/>
    <mergeCell ref="J12:L12"/>
    <mergeCell ref="J13:L13"/>
    <mergeCell ref="J14:L14"/>
    <mergeCell ref="J15:L15"/>
  </mergeCells>
  <phoneticPr fontId="7"/>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9F003-1040-4981-954B-D8E578157A13}">
  <dimension ref="A1:T23"/>
  <sheetViews>
    <sheetView workbookViewId="0">
      <selection activeCell="Y16" sqref="Y16"/>
    </sheetView>
  </sheetViews>
  <sheetFormatPr defaultColWidth="6.625" defaultRowHeight="12" x14ac:dyDescent="0.15"/>
  <cols>
    <col min="1" max="20" width="4.375" style="408" customWidth="1"/>
    <col min="21" max="16384" width="6.625" style="408"/>
  </cols>
  <sheetData>
    <row r="1" spans="1:20" ht="13.5" x14ac:dyDescent="0.15">
      <c r="A1" s="1522" t="s">
        <v>363</v>
      </c>
      <c r="B1" s="1522"/>
      <c r="C1" s="1522"/>
      <c r="D1" s="1522"/>
      <c r="E1" s="1522"/>
      <c r="F1" s="1522"/>
      <c r="G1" s="1522"/>
      <c r="H1" s="1522"/>
      <c r="I1" s="1522"/>
      <c r="J1" s="1522"/>
      <c r="K1" s="1522"/>
      <c r="L1" s="1522"/>
      <c r="M1" s="1522"/>
      <c r="N1" s="1522"/>
      <c r="O1" s="1522"/>
      <c r="P1" s="1522"/>
      <c r="Q1" s="1522"/>
      <c r="R1" s="1522"/>
      <c r="S1" s="1522"/>
      <c r="T1" s="1522"/>
    </row>
    <row r="2" spans="1:20" ht="14.25" x14ac:dyDescent="0.15">
      <c r="A2" s="1523" t="s">
        <v>364</v>
      </c>
      <c r="B2" s="1523"/>
      <c r="C2" s="1523"/>
      <c r="D2" s="1523"/>
      <c r="E2" s="1523"/>
      <c r="F2" s="1523"/>
      <c r="G2" s="1523"/>
      <c r="H2" s="1523"/>
      <c r="I2" s="1523"/>
      <c r="J2" s="1523"/>
      <c r="K2" s="1523"/>
      <c r="L2" s="1523"/>
      <c r="M2" s="1523"/>
      <c r="N2" s="1523"/>
      <c r="O2" s="1523"/>
      <c r="P2" s="1523"/>
      <c r="Q2" s="1523"/>
      <c r="R2" s="1523"/>
      <c r="S2" s="1523"/>
      <c r="T2" s="1523"/>
    </row>
    <row r="3" spans="1:20" x14ac:dyDescent="0.15">
      <c r="A3" s="409"/>
      <c r="B3" s="409"/>
      <c r="C3" s="409"/>
      <c r="D3" s="409"/>
      <c r="E3" s="409"/>
      <c r="F3" s="409"/>
      <c r="G3" s="409"/>
      <c r="H3" s="409"/>
      <c r="I3" s="409"/>
      <c r="J3" s="410" t="s">
        <v>365</v>
      </c>
      <c r="K3" s="1524"/>
      <c r="L3" s="1524"/>
      <c r="M3" s="1524"/>
      <c r="N3" s="1524"/>
      <c r="O3" s="1524"/>
      <c r="P3" s="1524"/>
      <c r="Q3" s="1524"/>
      <c r="R3" s="1524"/>
      <c r="S3" s="1524"/>
      <c r="T3" s="409" t="s">
        <v>12</v>
      </c>
    </row>
    <row r="4" spans="1:20" x14ac:dyDescent="0.15">
      <c r="A4" s="409"/>
      <c r="B4" s="409"/>
      <c r="C4" s="409"/>
      <c r="D4" s="409"/>
      <c r="E4" s="409"/>
      <c r="F4" s="409"/>
      <c r="G4" s="409"/>
      <c r="H4" s="409"/>
      <c r="I4" s="409"/>
      <c r="J4" s="410" t="s">
        <v>366</v>
      </c>
      <c r="K4" s="1524"/>
      <c r="L4" s="1524"/>
      <c r="M4" s="1524"/>
      <c r="N4" s="1524"/>
      <c r="O4" s="1524"/>
      <c r="P4" s="1524"/>
      <c r="Q4" s="1524"/>
      <c r="R4" s="1524"/>
      <c r="S4" s="1524"/>
      <c r="T4" s="409" t="s">
        <v>12</v>
      </c>
    </row>
    <row r="5" spans="1:20" ht="12.75" thickBot="1" x14ac:dyDescent="0.2">
      <c r="A5" s="409"/>
      <c r="B5" s="409"/>
      <c r="C5" s="409"/>
      <c r="D5" s="409"/>
      <c r="E5" s="409"/>
      <c r="F5" s="409"/>
      <c r="G5" s="409"/>
      <c r="H5" s="409"/>
      <c r="I5" s="409"/>
      <c r="J5" s="409"/>
      <c r="K5" s="409"/>
      <c r="L5" s="409"/>
      <c r="M5" s="409"/>
      <c r="N5" s="409"/>
      <c r="O5" s="409"/>
      <c r="P5" s="409"/>
      <c r="Q5" s="409"/>
      <c r="R5" s="409"/>
      <c r="S5" s="409"/>
      <c r="T5" s="409"/>
    </row>
    <row r="6" spans="1:20" ht="13.5" x14ac:dyDescent="0.15">
      <c r="A6" s="1525" t="s">
        <v>367</v>
      </c>
      <c r="B6" s="1526"/>
      <c r="C6" s="1527" t="s">
        <v>368</v>
      </c>
      <c r="D6" s="1527"/>
      <c r="E6" s="1527"/>
      <c r="F6" s="1527"/>
      <c r="G6" s="1527"/>
      <c r="H6" s="1527"/>
      <c r="I6" s="1527" t="s">
        <v>369</v>
      </c>
      <c r="J6" s="1527"/>
      <c r="K6" s="1527"/>
      <c r="L6" s="1527"/>
      <c r="M6" s="1527"/>
      <c r="N6" s="1527"/>
      <c r="O6" s="1527"/>
      <c r="P6" s="1527"/>
      <c r="Q6" s="1527"/>
      <c r="R6" s="1527"/>
      <c r="S6" s="1527"/>
      <c r="T6" s="1528"/>
    </row>
    <row r="7" spans="1:20" s="409" customFormat="1" x14ac:dyDescent="0.15">
      <c r="A7" s="1510"/>
      <c r="B7" s="1511"/>
      <c r="C7" s="1512" t="s">
        <v>370</v>
      </c>
      <c r="D7" s="1513"/>
      <c r="E7" s="1513"/>
      <c r="F7" s="1513"/>
      <c r="G7" s="1513"/>
      <c r="H7" s="1514"/>
      <c r="I7" s="1512"/>
      <c r="J7" s="1513"/>
      <c r="K7" s="1513"/>
      <c r="L7" s="1513"/>
      <c r="M7" s="1513"/>
      <c r="N7" s="1513"/>
      <c r="O7" s="1513"/>
      <c r="P7" s="1513"/>
      <c r="Q7" s="1513"/>
      <c r="R7" s="1513"/>
      <c r="S7" s="1513"/>
      <c r="T7" s="1515"/>
    </row>
    <row r="8" spans="1:20" s="409" customFormat="1" x14ac:dyDescent="0.15">
      <c r="A8" s="1510"/>
      <c r="B8" s="1511"/>
      <c r="C8" s="1512"/>
      <c r="D8" s="1513"/>
      <c r="E8" s="1513"/>
      <c r="F8" s="1513"/>
      <c r="G8" s="1513"/>
      <c r="H8" s="1514"/>
      <c r="I8" s="1512"/>
      <c r="J8" s="1513"/>
      <c r="K8" s="1513"/>
      <c r="L8" s="1513"/>
      <c r="M8" s="1513"/>
      <c r="N8" s="1513"/>
      <c r="O8" s="1513"/>
      <c r="P8" s="1513"/>
      <c r="Q8" s="1513"/>
      <c r="R8" s="1513"/>
      <c r="S8" s="1513"/>
      <c r="T8" s="1515"/>
    </row>
    <row r="9" spans="1:20" s="409" customFormat="1" x14ac:dyDescent="0.15">
      <c r="A9" s="1510"/>
      <c r="B9" s="1511"/>
      <c r="C9" s="1512"/>
      <c r="D9" s="1513"/>
      <c r="E9" s="1513"/>
      <c r="F9" s="1513"/>
      <c r="G9" s="1513"/>
      <c r="H9" s="1514"/>
      <c r="I9" s="1512"/>
      <c r="J9" s="1513"/>
      <c r="K9" s="1513"/>
      <c r="L9" s="1513"/>
      <c r="M9" s="1513"/>
      <c r="N9" s="1513"/>
      <c r="O9" s="1513"/>
      <c r="P9" s="1513"/>
      <c r="Q9" s="1513"/>
      <c r="R9" s="1513"/>
      <c r="S9" s="1513"/>
      <c r="T9" s="1515"/>
    </row>
    <row r="10" spans="1:20" s="409" customFormat="1" x14ac:dyDescent="0.15">
      <c r="A10" s="1510"/>
      <c r="B10" s="1511"/>
      <c r="C10" s="1512"/>
      <c r="D10" s="1513"/>
      <c r="E10" s="1513"/>
      <c r="F10" s="1513"/>
      <c r="G10" s="1513"/>
      <c r="H10" s="1514"/>
      <c r="I10" s="1512"/>
      <c r="J10" s="1513"/>
      <c r="K10" s="1513"/>
      <c r="L10" s="1513"/>
      <c r="M10" s="1513"/>
      <c r="N10" s="1513"/>
      <c r="O10" s="1513"/>
      <c r="P10" s="1513"/>
      <c r="Q10" s="1513"/>
      <c r="R10" s="1513"/>
      <c r="S10" s="1513"/>
      <c r="T10" s="1515"/>
    </row>
    <row r="11" spans="1:20" s="409" customFormat="1" x14ac:dyDescent="0.15">
      <c r="A11" s="1510"/>
      <c r="B11" s="1511"/>
      <c r="C11" s="1512"/>
      <c r="D11" s="1513"/>
      <c r="E11" s="1513"/>
      <c r="F11" s="1513"/>
      <c r="G11" s="1513"/>
      <c r="H11" s="1514"/>
      <c r="I11" s="1512"/>
      <c r="J11" s="1513"/>
      <c r="K11" s="1513"/>
      <c r="L11" s="1513"/>
      <c r="M11" s="1513"/>
      <c r="N11" s="1513"/>
      <c r="O11" s="1513"/>
      <c r="P11" s="1513"/>
      <c r="Q11" s="1513"/>
      <c r="R11" s="1513"/>
      <c r="S11" s="1513"/>
      <c r="T11" s="1515"/>
    </row>
    <row r="12" spans="1:20" s="409" customFormat="1" x14ac:dyDescent="0.15">
      <c r="A12" s="1510"/>
      <c r="B12" s="1511"/>
      <c r="C12" s="1512"/>
      <c r="D12" s="1513"/>
      <c r="E12" s="1513"/>
      <c r="F12" s="1513"/>
      <c r="G12" s="1513"/>
      <c r="H12" s="1514"/>
      <c r="I12" s="1512"/>
      <c r="J12" s="1513"/>
      <c r="K12" s="1513"/>
      <c r="L12" s="1513"/>
      <c r="M12" s="1513"/>
      <c r="N12" s="1513"/>
      <c r="O12" s="1513"/>
      <c r="P12" s="1513"/>
      <c r="Q12" s="1513"/>
      <c r="R12" s="1513"/>
      <c r="S12" s="1513"/>
      <c r="T12" s="1515"/>
    </row>
    <row r="13" spans="1:20" s="409" customFormat="1" x14ac:dyDescent="0.15">
      <c r="A13" s="1510"/>
      <c r="B13" s="1511"/>
      <c r="C13" s="1512"/>
      <c r="D13" s="1513"/>
      <c r="E13" s="1513"/>
      <c r="F13" s="1513"/>
      <c r="G13" s="1513"/>
      <c r="H13" s="1514"/>
      <c r="I13" s="1512"/>
      <c r="J13" s="1513"/>
      <c r="K13" s="1513"/>
      <c r="L13" s="1513"/>
      <c r="M13" s="1513"/>
      <c r="N13" s="1513"/>
      <c r="O13" s="1513"/>
      <c r="P13" s="1513"/>
      <c r="Q13" s="1513"/>
      <c r="R13" s="1513"/>
      <c r="S13" s="1513"/>
      <c r="T13" s="1515"/>
    </row>
    <row r="14" spans="1:20" s="409" customFormat="1" x14ac:dyDescent="0.15">
      <c r="A14" s="1510"/>
      <c r="B14" s="1511"/>
      <c r="C14" s="1512"/>
      <c r="D14" s="1513"/>
      <c r="E14" s="1513"/>
      <c r="F14" s="1513"/>
      <c r="G14" s="1513"/>
      <c r="H14" s="1514"/>
      <c r="I14" s="1512"/>
      <c r="J14" s="1513"/>
      <c r="K14" s="1513"/>
      <c r="L14" s="1513"/>
      <c r="M14" s="1513"/>
      <c r="N14" s="1513"/>
      <c r="O14" s="1513"/>
      <c r="P14" s="1513"/>
      <c r="Q14" s="1513"/>
      <c r="R14" s="1513"/>
      <c r="S14" s="1513"/>
      <c r="T14" s="1515"/>
    </row>
    <row r="15" spans="1:20" s="409" customFormat="1" x14ac:dyDescent="0.15">
      <c r="A15" s="1510"/>
      <c r="B15" s="1511"/>
      <c r="C15" s="1512"/>
      <c r="D15" s="1513"/>
      <c r="E15" s="1513"/>
      <c r="F15" s="1513"/>
      <c r="G15" s="1513"/>
      <c r="H15" s="1514"/>
      <c r="I15" s="1512"/>
      <c r="J15" s="1513"/>
      <c r="K15" s="1513"/>
      <c r="L15" s="1513"/>
      <c r="M15" s="1513"/>
      <c r="N15" s="1513"/>
      <c r="O15" s="1513"/>
      <c r="P15" s="1513"/>
      <c r="Q15" s="1513"/>
      <c r="R15" s="1513"/>
      <c r="S15" s="1513"/>
      <c r="T15" s="1515"/>
    </row>
    <row r="16" spans="1:20" s="409" customFormat="1" x14ac:dyDescent="0.15">
      <c r="A16" s="1510"/>
      <c r="B16" s="1511"/>
      <c r="C16" s="1512"/>
      <c r="D16" s="1513"/>
      <c r="E16" s="1513"/>
      <c r="F16" s="1513"/>
      <c r="G16" s="1513"/>
      <c r="H16" s="1514"/>
      <c r="I16" s="1512"/>
      <c r="J16" s="1513"/>
      <c r="K16" s="1513"/>
      <c r="L16" s="1513"/>
      <c r="M16" s="1513"/>
      <c r="N16" s="1513"/>
      <c r="O16" s="1513"/>
      <c r="P16" s="1513"/>
      <c r="Q16" s="1513"/>
      <c r="R16" s="1513"/>
      <c r="S16" s="1513"/>
      <c r="T16" s="1515"/>
    </row>
    <row r="17" spans="1:20" s="409" customFormat="1" x14ac:dyDescent="0.15">
      <c r="A17" s="1510"/>
      <c r="B17" s="1511"/>
      <c r="C17" s="1512"/>
      <c r="D17" s="1513"/>
      <c r="E17" s="1513"/>
      <c r="F17" s="1513"/>
      <c r="G17" s="1513"/>
      <c r="H17" s="1514"/>
      <c r="I17" s="1512"/>
      <c r="J17" s="1513"/>
      <c r="K17" s="1513"/>
      <c r="L17" s="1513"/>
      <c r="M17" s="1513"/>
      <c r="N17" s="1513"/>
      <c r="O17" s="1513"/>
      <c r="P17" s="1513"/>
      <c r="Q17" s="1513"/>
      <c r="R17" s="1513"/>
      <c r="S17" s="1513"/>
      <c r="T17" s="1515"/>
    </row>
    <row r="18" spans="1:20" s="409" customFormat="1" ht="12.75" thickBot="1" x14ac:dyDescent="0.2">
      <c r="A18" s="1516"/>
      <c r="B18" s="1517"/>
      <c r="C18" s="1518"/>
      <c r="D18" s="1519"/>
      <c r="E18" s="1519"/>
      <c r="F18" s="1519"/>
      <c r="G18" s="1519"/>
      <c r="H18" s="1520"/>
      <c r="I18" s="1518"/>
      <c r="J18" s="1519"/>
      <c r="K18" s="1519"/>
      <c r="L18" s="1519"/>
      <c r="M18" s="1519"/>
      <c r="N18" s="1519"/>
      <c r="O18" s="1519"/>
      <c r="P18" s="1519"/>
      <c r="Q18" s="1519"/>
      <c r="R18" s="1519"/>
      <c r="S18" s="1519"/>
      <c r="T18" s="1521"/>
    </row>
    <row r="19" spans="1:20" x14ac:dyDescent="0.15">
      <c r="A19" s="409"/>
      <c r="B19" s="409"/>
      <c r="C19" s="409"/>
      <c r="D19" s="409"/>
      <c r="E19" s="409"/>
      <c r="F19" s="409"/>
      <c r="G19" s="409"/>
      <c r="H19" s="409"/>
      <c r="I19" s="409"/>
      <c r="J19" s="409"/>
      <c r="K19" s="409"/>
      <c r="L19" s="409"/>
      <c r="M19" s="409"/>
      <c r="N19" s="409"/>
      <c r="O19" s="409"/>
      <c r="P19" s="409"/>
      <c r="Q19" s="409"/>
      <c r="R19" s="409"/>
      <c r="S19" s="409"/>
      <c r="T19" s="409"/>
    </row>
    <row r="20" spans="1:20" ht="12.75" x14ac:dyDescent="0.15">
      <c r="A20" s="1508" t="s">
        <v>37</v>
      </c>
      <c r="B20" s="1508"/>
      <c r="C20" s="1509" t="s">
        <v>371</v>
      </c>
      <c r="D20" s="1509"/>
      <c r="E20" s="1509"/>
      <c r="F20" s="1509"/>
      <c r="G20" s="1509"/>
      <c r="H20" s="1509"/>
      <c r="I20" s="1509"/>
      <c r="J20" s="1509"/>
      <c r="K20" s="1509"/>
      <c r="L20" s="1509"/>
      <c r="M20" s="1509"/>
      <c r="N20" s="1509"/>
      <c r="O20" s="1509"/>
      <c r="P20" s="1509"/>
      <c r="Q20" s="1509"/>
      <c r="R20" s="1509"/>
      <c r="S20" s="1509"/>
      <c r="T20" s="1509"/>
    </row>
    <row r="21" spans="1:20" x14ac:dyDescent="0.15">
      <c r="C21" s="1509"/>
      <c r="D21" s="1509"/>
      <c r="E21" s="1509"/>
      <c r="F21" s="1509"/>
      <c r="G21" s="1509"/>
      <c r="H21" s="1509"/>
      <c r="I21" s="1509"/>
      <c r="J21" s="1509"/>
      <c r="K21" s="1509"/>
      <c r="L21" s="1509"/>
      <c r="M21" s="1509"/>
      <c r="N21" s="1509"/>
      <c r="O21" s="1509"/>
      <c r="P21" s="1509"/>
      <c r="Q21" s="1509"/>
      <c r="R21" s="1509"/>
      <c r="S21" s="1509"/>
      <c r="T21" s="1509"/>
    </row>
    <row r="22" spans="1:20" x14ac:dyDescent="0.15">
      <c r="C22" s="1509"/>
      <c r="D22" s="1509"/>
      <c r="E22" s="1509"/>
      <c r="F22" s="1509"/>
      <c r="G22" s="1509"/>
      <c r="H22" s="1509"/>
      <c r="I22" s="1509"/>
      <c r="J22" s="1509"/>
      <c r="K22" s="1509"/>
      <c r="L22" s="1509"/>
      <c r="M22" s="1509"/>
      <c r="N22" s="1509"/>
      <c r="O22" s="1509"/>
      <c r="P22" s="1509"/>
      <c r="Q22" s="1509"/>
      <c r="R22" s="1509"/>
      <c r="S22" s="1509"/>
      <c r="T22" s="1509"/>
    </row>
    <row r="23" spans="1:20" x14ac:dyDescent="0.15">
      <c r="C23" s="1509"/>
      <c r="D23" s="1509"/>
      <c r="E23" s="1509"/>
      <c r="F23" s="1509"/>
      <c r="G23" s="1509"/>
      <c r="H23" s="1509"/>
      <c r="I23" s="1509"/>
      <c r="J23" s="1509"/>
      <c r="K23" s="1509"/>
      <c r="L23" s="1509"/>
      <c r="M23" s="1509"/>
      <c r="N23" s="1509"/>
      <c r="O23" s="1509"/>
      <c r="P23" s="1509"/>
      <c r="Q23" s="1509"/>
      <c r="R23" s="1509"/>
      <c r="S23" s="1509"/>
      <c r="T23" s="1509"/>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7"/>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36BF-6EFF-4A3D-AE30-B48957B64728}">
  <dimension ref="A1:B16"/>
  <sheetViews>
    <sheetView workbookViewId="0">
      <selection activeCell="F10" sqref="F10"/>
    </sheetView>
  </sheetViews>
  <sheetFormatPr defaultColWidth="6.625" defaultRowHeight="12" x14ac:dyDescent="0.15"/>
  <cols>
    <col min="1" max="1" width="23.125" style="408" customWidth="1"/>
    <col min="2" max="2" width="53.125" style="408" customWidth="1"/>
    <col min="3" max="3" width="2.25" style="408" customWidth="1"/>
    <col min="4" max="16384" width="6.625" style="408"/>
  </cols>
  <sheetData>
    <row r="1" spans="1:2" ht="12.75" x14ac:dyDescent="0.15">
      <c r="A1" s="411" t="s">
        <v>372</v>
      </c>
    </row>
    <row r="2" spans="1:2" ht="15" thickBot="1" x14ac:dyDescent="0.2">
      <c r="A2" s="1535" t="s">
        <v>373</v>
      </c>
      <c r="B2" s="1535"/>
    </row>
    <row r="3" spans="1:2" s="414" customFormat="1" ht="24" customHeight="1" x14ac:dyDescent="0.15">
      <c r="A3" s="412" t="s">
        <v>374</v>
      </c>
      <c r="B3" s="413"/>
    </row>
    <row r="4" spans="1:2" s="414" customFormat="1" ht="28.5" customHeight="1" thickBot="1" x14ac:dyDescent="0.2">
      <c r="A4" s="415" t="s">
        <v>375</v>
      </c>
      <c r="B4" s="416"/>
    </row>
    <row r="5" spans="1:2" s="414" customFormat="1" ht="14.25" thickBot="1" x14ac:dyDescent="0.2">
      <c r="A5" s="417"/>
      <c r="B5" s="418"/>
    </row>
    <row r="6" spans="1:2" s="414" customFormat="1" ht="13.5" x14ac:dyDescent="0.15">
      <c r="A6" s="1536" t="s">
        <v>376</v>
      </c>
      <c r="B6" s="1537"/>
    </row>
    <row r="7" spans="1:2" s="414" customFormat="1" ht="13.5" x14ac:dyDescent="0.15">
      <c r="A7" s="1538" t="s">
        <v>377</v>
      </c>
      <c r="B7" s="1539"/>
    </row>
    <row r="8" spans="1:2" s="414" customFormat="1" ht="105.75" customHeight="1" x14ac:dyDescent="0.15">
      <c r="A8" s="1540"/>
      <c r="B8" s="1541"/>
    </row>
    <row r="9" spans="1:2" s="414" customFormat="1" ht="13.5" x14ac:dyDescent="0.15">
      <c r="A9" s="1529" t="s">
        <v>378</v>
      </c>
      <c r="B9" s="1530"/>
    </row>
    <row r="10" spans="1:2" s="414" customFormat="1" ht="91.5" customHeight="1" x14ac:dyDescent="0.15">
      <c r="A10" s="1531"/>
      <c r="B10" s="1532"/>
    </row>
    <row r="11" spans="1:2" s="414" customFormat="1" ht="13.5" x14ac:dyDescent="0.15">
      <c r="A11" s="1529" t="s">
        <v>379</v>
      </c>
      <c r="B11" s="1530"/>
    </row>
    <row r="12" spans="1:2" s="414" customFormat="1" ht="13.5" x14ac:dyDescent="0.15">
      <c r="A12" s="1531"/>
      <c r="B12" s="1532"/>
    </row>
    <row r="13" spans="1:2" s="414" customFormat="1" ht="13.5" x14ac:dyDescent="0.15">
      <c r="A13" s="1529"/>
      <c r="B13" s="1530"/>
    </row>
    <row r="14" spans="1:2" s="414" customFormat="1" ht="111" customHeight="1" thickBot="1" x14ac:dyDescent="0.2">
      <c r="A14" s="1533"/>
      <c r="B14" s="1534"/>
    </row>
    <row r="15" spans="1:2" s="414" customFormat="1" ht="13.5" x14ac:dyDescent="0.15">
      <c r="A15" s="419"/>
      <c r="B15" s="419"/>
    </row>
    <row r="16" spans="1:2" ht="12.75" x14ac:dyDescent="0.15">
      <c r="A16" s="411" t="s">
        <v>380</v>
      </c>
    </row>
  </sheetData>
  <mergeCells count="10">
    <mergeCell ref="A11:B11"/>
    <mergeCell ref="A12:B12"/>
    <mergeCell ref="A13:B13"/>
    <mergeCell ref="A14:B14"/>
    <mergeCell ref="A2:B2"/>
    <mergeCell ref="A6:B6"/>
    <mergeCell ref="A7:B7"/>
    <mergeCell ref="A8:B8"/>
    <mergeCell ref="A9:B9"/>
    <mergeCell ref="A10:B10"/>
  </mergeCells>
  <phoneticPr fontId="7"/>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9EDB1-94D0-47E6-ABC6-45298BAA416E}">
  <dimension ref="A1:L109"/>
  <sheetViews>
    <sheetView workbookViewId="0">
      <selection activeCell="R12" sqref="R12"/>
    </sheetView>
  </sheetViews>
  <sheetFormatPr defaultColWidth="6.625" defaultRowHeight="12.75" x14ac:dyDescent="0.15"/>
  <cols>
    <col min="1" max="1" width="4.75" style="420" customWidth="1"/>
    <col min="2" max="3" width="11.125" style="420" customWidth="1"/>
    <col min="4" max="5" width="9.625" style="420" customWidth="1"/>
    <col min="6" max="6" width="13.375" style="420" customWidth="1"/>
    <col min="7" max="12" width="4" style="420" customWidth="1"/>
    <col min="13" max="16384" width="6.625" style="420"/>
  </cols>
  <sheetData>
    <row r="1" spans="1:12" x14ac:dyDescent="0.15">
      <c r="A1" s="1552" t="s">
        <v>381</v>
      </c>
      <c r="B1" s="1552"/>
      <c r="C1" s="1552"/>
      <c r="D1" s="1552"/>
      <c r="E1" s="1552"/>
      <c r="F1" s="1552"/>
      <c r="G1" s="1552"/>
      <c r="H1" s="1552"/>
      <c r="I1" s="1552"/>
      <c r="J1" s="1552"/>
      <c r="K1" s="1552"/>
      <c r="L1" s="1552"/>
    </row>
    <row r="3" spans="1:12" ht="16.899999999999999" customHeight="1" x14ac:dyDescent="0.15">
      <c r="A3" s="1535" t="s">
        <v>382</v>
      </c>
      <c r="B3" s="1535"/>
      <c r="C3" s="1535"/>
      <c r="D3" s="1535"/>
      <c r="E3" s="1535"/>
      <c r="F3" s="1535"/>
      <c r="G3" s="1535"/>
      <c r="H3" s="1535"/>
      <c r="I3" s="1535"/>
      <c r="J3" s="1535"/>
      <c r="K3" s="1535"/>
      <c r="L3" s="1535"/>
    </row>
    <row r="4" spans="1:12" ht="16.899999999999999" customHeight="1" x14ac:dyDescent="0.15">
      <c r="A4" s="421"/>
      <c r="B4" s="421"/>
      <c r="C4" s="421"/>
      <c r="D4" s="421"/>
      <c r="E4" s="421"/>
      <c r="F4" s="421"/>
      <c r="G4" s="421"/>
      <c r="H4" s="421"/>
      <c r="I4" s="421"/>
      <c r="J4" s="421"/>
      <c r="K4" s="421"/>
      <c r="L4" s="421"/>
    </row>
    <row r="5" spans="1:12" ht="24" customHeight="1" x14ac:dyDescent="0.15">
      <c r="A5" s="422"/>
      <c r="B5" s="422"/>
      <c r="C5" s="422"/>
      <c r="D5" s="422"/>
      <c r="E5" s="422"/>
      <c r="F5" s="1553"/>
      <c r="G5" s="1553"/>
      <c r="H5" s="423" t="s">
        <v>42</v>
      </c>
      <c r="I5" s="423"/>
      <c r="J5" s="423" t="s">
        <v>383</v>
      </c>
      <c r="K5" s="423"/>
      <c r="L5" s="423" t="s">
        <v>43</v>
      </c>
    </row>
    <row r="6" spans="1:12" ht="16.899999999999999" customHeight="1" x14ac:dyDescent="0.15">
      <c r="A6" s="1553"/>
      <c r="B6" s="1553"/>
      <c r="C6" s="422" t="s">
        <v>384</v>
      </c>
      <c r="D6" s="422"/>
      <c r="E6" s="422"/>
      <c r="F6" s="422"/>
      <c r="G6" s="422"/>
      <c r="H6" s="422"/>
      <c r="I6" s="422"/>
      <c r="J6" s="422"/>
      <c r="K6" s="422"/>
      <c r="L6" s="422"/>
    </row>
    <row r="7" spans="1:12" ht="16.899999999999999" customHeight="1" x14ac:dyDescent="0.15">
      <c r="A7" s="424"/>
      <c r="B7" s="424"/>
      <c r="C7" s="424"/>
      <c r="D7" s="424"/>
      <c r="E7" s="424"/>
      <c r="F7" s="424"/>
      <c r="G7" s="424"/>
      <c r="H7" s="424"/>
      <c r="I7" s="424"/>
      <c r="J7" s="424"/>
      <c r="K7" s="424"/>
      <c r="L7" s="424"/>
    </row>
    <row r="8" spans="1:12" s="426" customFormat="1" ht="21" customHeight="1" x14ac:dyDescent="0.15">
      <c r="A8" s="1554" t="s">
        <v>385</v>
      </c>
      <c r="B8" s="1554"/>
      <c r="C8" s="1554"/>
      <c r="D8" s="425" t="s">
        <v>386</v>
      </c>
      <c r="E8" s="1555"/>
      <c r="F8" s="1555"/>
      <c r="G8" s="1555"/>
      <c r="H8" s="1555"/>
      <c r="I8" s="1555"/>
      <c r="J8" s="1555"/>
      <c r="K8" s="1555"/>
      <c r="L8" s="1555"/>
    </row>
    <row r="9" spans="1:12" ht="21" customHeight="1" x14ac:dyDescent="0.15">
      <c r="A9" s="427"/>
      <c r="B9" s="427"/>
      <c r="C9" s="427"/>
      <c r="D9" s="428"/>
      <c r="E9" s="1556"/>
      <c r="F9" s="1556"/>
      <c r="G9" s="1556"/>
      <c r="H9" s="1556"/>
      <c r="I9" s="1556"/>
      <c r="J9" s="1556"/>
      <c r="K9" s="1556"/>
      <c r="L9" s="1556"/>
    </row>
    <row r="10" spans="1:12" ht="21" customHeight="1" x14ac:dyDescent="0.15">
      <c r="A10" s="427"/>
      <c r="B10" s="427"/>
      <c r="C10" s="427"/>
      <c r="D10" s="1557" t="s">
        <v>387</v>
      </c>
      <c r="E10" s="1557"/>
      <c r="F10" s="429"/>
      <c r="G10" s="429"/>
      <c r="H10" s="429"/>
      <c r="I10" s="429"/>
      <c r="J10" s="429"/>
      <c r="K10" s="429"/>
      <c r="L10" s="429"/>
    </row>
    <row r="11" spans="1:12" ht="34.5" customHeight="1" x14ac:dyDescent="0.15">
      <c r="D11" s="428"/>
      <c r="E11" s="1558"/>
      <c r="F11" s="1558"/>
      <c r="G11" s="1558"/>
      <c r="H11" s="1558"/>
      <c r="I11" s="1558"/>
      <c r="J11" s="1558"/>
      <c r="K11" s="1558"/>
      <c r="L11" s="1558"/>
    </row>
    <row r="12" spans="1:12" ht="27.75" customHeight="1" x14ac:dyDescent="0.15">
      <c r="A12" s="1559"/>
      <c r="B12" s="1559"/>
      <c r="C12" s="1559"/>
      <c r="D12" s="1559"/>
      <c r="E12" s="1559"/>
      <c r="F12" s="1559"/>
      <c r="G12" s="1559"/>
      <c r="H12" s="1559"/>
      <c r="I12" s="1559"/>
      <c r="J12" s="1559"/>
      <c r="K12" s="1559"/>
      <c r="L12" s="1559"/>
    </row>
    <row r="13" spans="1:12" ht="27.75" customHeight="1" x14ac:dyDescent="0.15">
      <c r="A13" s="430"/>
      <c r="B13" s="430"/>
      <c r="C13" s="430"/>
      <c r="D13" s="430"/>
      <c r="E13" s="430"/>
      <c r="F13" s="430"/>
      <c r="G13" s="430"/>
      <c r="H13" s="430"/>
      <c r="I13" s="430"/>
      <c r="J13" s="430"/>
      <c r="K13" s="430"/>
      <c r="L13" s="430"/>
    </row>
    <row r="14" spans="1:12" s="414" customFormat="1" ht="54.75" customHeight="1" x14ac:dyDescent="0.15">
      <c r="A14" s="1560" t="s">
        <v>388</v>
      </c>
      <c r="B14" s="1560"/>
      <c r="C14" s="1560"/>
      <c r="D14" s="1560"/>
      <c r="E14" s="1560"/>
      <c r="F14" s="1560"/>
      <c r="G14" s="1560"/>
      <c r="H14" s="1560"/>
      <c r="I14" s="1560"/>
      <c r="J14" s="1560"/>
      <c r="K14" s="1560"/>
      <c r="L14" s="1560"/>
    </row>
    <row r="15" spans="1:12" x14ac:dyDescent="0.15">
      <c r="A15" s="1561" t="s">
        <v>389</v>
      </c>
      <c r="B15" s="1561"/>
      <c r="C15" s="1561"/>
      <c r="D15" s="1561"/>
      <c r="E15" s="1561"/>
      <c r="F15" s="1561"/>
      <c r="G15" s="1561"/>
      <c r="H15" s="1561"/>
      <c r="I15" s="1561"/>
      <c r="J15" s="1561"/>
      <c r="K15" s="1561"/>
      <c r="L15" s="1561"/>
    </row>
    <row r="17" spans="1:12" ht="9" customHeight="1" x14ac:dyDescent="0.15">
      <c r="A17" s="1549"/>
      <c r="B17" s="1550"/>
      <c r="C17" s="1550"/>
      <c r="D17" s="1550"/>
      <c r="E17" s="1550"/>
      <c r="F17" s="1550"/>
      <c r="G17" s="1550"/>
      <c r="H17" s="1550"/>
      <c r="I17" s="1550"/>
      <c r="J17" s="1550"/>
      <c r="K17" s="1550"/>
      <c r="L17" s="1551"/>
    </row>
    <row r="18" spans="1:12" s="408" customFormat="1" ht="61.5" customHeight="1" x14ac:dyDescent="0.15">
      <c r="A18" s="1544" t="s">
        <v>390</v>
      </c>
      <c r="B18" s="1545"/>
      <c r="C18" s="1545"/>
      <c r="D18" s="1545"/>
      <c r="E18" s="1545"/>
      <c r="F18" s="1545"/>
      <c r="G18" s="1545"/>
      <c r="H18" s="1545"/>
      <c r="I18" s="1545"/>
      <c r="J18" s="1545"/>
      <c r="K18" s="1545"/>
      <c r="L18" s="1546"/>
    </row>
    <row r="19" spans="1:12" s="408" customFormat="1" ht="12" x14ac:dyDescent="0.15">
      <c r="A19" s="431" t="s">
        <v>391</v>
      </c>
      <c r="B19" s="1545" t="s">
        <v>392</v>
      </c>
      <c r="C19" s="1545"/>
      <c r="D19" s="1545"/>
      <c r="E19" s="1545"/>
      <c r="F19" s="1545"/>
      <c r="G19" s="1545"/>
      <c r="H19" s="1545"/>
      <c r="I19" s="1545"/>
      <c r="J19" s="1545"/>
      <c r="K19" s="1545"/>
      <c r="L19" s="1546"/>
    </row>
    <row r="20" spans="1:12" s="408" customFormat="1" ht="92.25" customHeight="1" x14ac:dyDescent="0.15">
      <c r="A20" s="431" t="s">
        <v>393</v>
      </c>
      <c r="B20" s="1547" t="s">
        <v>394</v>
      </c>
      <c r="C20" s="1547"/>
      <c r="D20" s="1547"/>
      <c r="E20" s="1547"/>
      <c r="F20" s="1547"/>
      <c r="G20" s="1547"/>
      <c r="H20" s="1547"/>
      <c r="I20" s="1547"/>
      <c r="J20" s="1547"/>
      <c r="K20" s="1547"/>
      <c r="L20" s="1548"/>
    </row>
    <row r="21" spans="1:12" s="408" customFormat="1" ht="42" customHeight="1" x14ac:dyDescent="0.15">
      <c r="A21" s="431" t="s">
        <v>395</v>
      </c>
      <c r="B21" s="1547" t="s">
        <v>396</v>
      </c>
      <c r="C21" s="1547"/>
      <c r="D21" s="1547"/>
      <c r="E21" s="1547"/>
      <c r="F21" s="1547"/>
      <c r="G21" s="1547"/>
      <c r="H21" s="1547"/>
      <c r="I21" s="1547"/>
      <c r="J21" s="1547"/>
      <c r="K21" s="1547"/>
      <c r="L21" s="1548"/>
    </row>
    <row r="22" spans="1:12" s="408" customFormat="1" ht="45" customHeight="1" x14ac:dyDescent="0.15">
      <c r="A22" s="431" t="s">
        <v>397</v>
      </c>
      <c r="B22" s="1547" t="s">
        <v>398</v>
      </c>
      <c r="C22" s="1547"/>
      <c r="D22" s="1547"/>
      <c r="E22" s="1547"/>
      <c r="F22" s="1547"/>
      <c r="G22" s="1547"/>
      <c r="H22" s="1547"/>
      <c r="I22" s="1547"/>
      <c r="J22" s="1547"/>
      <c r="K22" s="1547"/>
      <c r="L22" s="1548"/>
    </row>
    <row r="23" spans="1:12" s="408" customFormat="1" ht="34.5" customHeight="1" x14ac:dyDescent="0.15">
      <c r="A23" s="431" t="s">
        <v>399</v>
      </c>
      <c r="B23" s="1547" t="s">
        <v>400</v>
      </c>
      <c r="C23" s="1547"/>
      <c r="D23" s="1547"/>
      <c r="E23" s="1547"/>
      <c r="F23" s="1547"/>
      <c r="G23" s="1547"/>
      <c r="H23" s="1547"/>
      <c r="I23" s="1547"/>
      <c r="J23" s="1547"/>
      <c r="K23" s="1547"/>
      <c r="L23" s="1548"/>
    </row>
    <row r="24" spans="1:12" s="408" customFormat="1" ht="12" x14ac:dyDescent="0.15">
      <c r="A24" s="432"/>
      <c r="B24" s="1542"/>
      <c r="C24" s="1542"/>
      <c r="D24" s="1542"/>
      <c r="E24" s="1542"/>
      <c r="F24" s="1542"/>
      <c r="G24" s="1542"/>
      <c r="H24" s="1542"/>
      <c r="I24" s="1542"/>
      <c r="J24" s="1542"/>
      <c r="K24" s="1542"/>
      <c r="L24" s="1543"/>
    </row>
    <row r="25" spans="1:12" s="408" customFormat="1" ht="12" x14ac:dyDescent="0.15"/>
    <row r="26" spans="1:12" s="408" customFormat="1" ht="12" x14ac:dyDescent="0.15"/>
    <row r="27" spans="1:12" s="408" customFormat="1" ht="12" x14ac:dyDescent="0.15"/>
    <row r="28" spans="1:12" s="408" customFormat="1" ht="12" x14ac:dyDescent="0.15"/>
    <row r="29" spans="1:12" s="408" customFormat="1" ht="12" x14ac:dyDescent="0.15"/>
    <row r="30" spans="1:12" s="408" customFormat="1" ht="12" x14ac:dyDescent="0.15"/>
    <row r="31" spans="1:12" s="408" customFormat="1" ht="12" x14ac:dyDescent="0.15"/>
    <row r="32" spans="1:12" s="408" customFormat="1" ht="12" x14ac:dyDescent="0.15"/>
    <row r="33" s="408" customFormat="1" ht="12" x14ac:dyDescent="0.15"/>
    <row r="34" s="408" customFormat="1" ht="12" x14ac:dyDescent="0.15"/>
    <row r="35" s="408" customFormat="1" ht="12" x14ac:dyDescent="0.15"/>
    <row r="36" s="408" customFormat="1" ht="12" x14ac:dyDescent="0.15"/>
    <row r="37" s="408" customFormat="1" ht="12" x14ac:dyDescent="0.15"/>
    <row r="38" s="408" customFormat="1" ht="12" x14ac:dyDescent="0.15"/>
    <row r="39" s="408" customFormat="1" ht="12" x14ac:dyDescent="0.15"/>
    <row r="40" s="408" customFormat="1" ht="12" x14ac:dyDescent="0.15"/>
    <row r="41" s="408" customFormat="1" ht="12" x14ac:dyDescent="0.15"/>
    <row r="42" s="408" customFormat="1" ht="12" x14ac:dyDescent="0.15"/>
    <row r="43" s="408" customFormat="1" ht="12" x14ac:dyDescent="0.15"/>
    <row r="44" s="408" customFormat="1" ht="12" x14ac:dyDescent="0.15"/>
    <row r="45" s="408" customFormat="1" ht="12" x14ac:dyDescent="0.15"/>
    <row r="46" s="408" customFormat="1" ht="12" x14ac:dyDescent="0.15"/>
    <row r="47" s="408" customFormat="1" ht="12" x14ac:dyDescent="0.15"/>
    <row r="48" s="408" customFormat="1" ht="12" x14ac:dyDescent="0.15"/>
    <row r="49" s="408" customFormat="1" ht="12" x14ac:dyDescent="0.15"/>
    <row r="50" s="408" customFormat="1" ht="12" x14ac:dyDescent="0.15"/>
    <row r="51" s="408" customFormat="1" ht="12" x14ac:dyDescent="0.15"/>
    <row r="52" s="408" customFormat="1" ht="12" x14ac:dyDescent="0.15"/>
    <row r="53" s="408" customFormat="1" ht="12" x14ac:dyDescent="0.15"/>
    <row r="54" s="408" customFormat="1" ht="12" x14ac:dyDescent="0.15"/>
    <row r="55" s="408" customFormat="1" ht="12" x14ac:dyDescent="0.15"/>
    <row r="56" s="408" customFormat="1" ht="12" x14ac:dyDescent="0.15"/>
    <row r="57" s="408" customFormat="1" ht="12" x14ac:dyDescent="0.15"/>
    <row r="58" s="408" customFormat="1" ht="12" x14ac:dyDescent="0.15"/>
    <row r="59" s="408" customFormat="1" ht="12" x14ac:dyDescent="0.15"/>
    <row r="60" s="408" customFormat="1" ht="12" x14ac:dyDescent="0.15"/>
    <row r="61" s="408" customFormat="1" ht="12" x14ac:dyDescent="0.15"/>
    <row r="62" s="408" customFormat="1" ht="12" x14ac:dyDescent="0.15"/>
    <row r="63" s="408" customFormat="1" ht="12" x14ac:dyDescent="0.15"/>
    <row r="64" s="408" customFormat="1" ht="12" x14ac:dyDescent="0.15"/>
    <row r="65" s="408" customFormat="1" ht="12" x14ac:dyDescent="0.15"/>
    <row r="66" s="408" customFormat="1" ht="12" x14ac:dyDescent="0.15"/>
    <row r="67" s="408" customFormat="1" ht="12" x14ac:dyDescent="0.15"/>
    <row r="68" s="408" customFormat="1" ht="12" x14ac:dyDescent="0.15"/>
    <row r="69" s="408" customFormat="1" ht="12" x14ac:dyDescent="0.15"/>
    <row r="70" s="408" customFormat="1" ht="12" x14ac:dyDescent="0.15"/>
    <row r="71" s="408" customFormat="1" ht="12" x14ac:dyDescent="0.15"/>
    <row r="72" s="408" customFormat="1" ht="12" x14ac:dyDescent="0.15"/>
    <row r="73" s="408" customFormat="1" ht="12" x14ac:dyDescent="0.15"/>
    <row r="74" s="408" customFormat="1" ht="12" x14ac:dyDescent="0.15"/>
    <row r="75" s="408" customFormat="1" ht="12" x14ac:dyDescent="0.15"/>
    <row r="76" s="408" customFormat="1" ht="12" x14ac:dyDescent="0.15"/>
    <row r="77" s="408" customFormat="1" ht="12" x14ac:dyDescent="0.15"/>
    <row r="78" s="408" customFormat="1" ht="12" x14ac:dyDescent="0.15"/>
    <row r="79" s="408" customFormat="1" ht="12" x14ac:dyDescent="0.15"/>
    <row r="80" s="408" customFormat="1" ht="12" x14ac:dyDescent="0.15"/>
    <row r="81" s="408" customFormat="1" ht="12" x14ac:dyDescent="0.15"/>
    <row r="82" s="408" customFormat="1" ht="12" x14ac:dyDescent="0.15"/>
    <row r="83" s="408" customFormat="1" ht="12" x14ac:dyDescent="0.15"/>
    <row r="84" s="408" customFormat="1" ht="12" x14ac:dyDescent="0.15"/>
    <row r="85" s="408" customFormat="1" ht="12" x14ac:dyDescent="0.15"/>
    <row r="86" s="408" customFormat="1" ht="12" x14ac:dyDescent="0.15"/>
    <row r="87" s="408" customFormat="1" ht="12" x14ac:dyDescent="0.15"/>
    <row r="88" s="408" customFormat="1" ht="12" x14ac:dyDescent="0.15"/>
    <row r="89" s="408" customFormat="1" ht="12" x14ac:dyDescent="0.15"/>
    <row r="90" s="408" customFormat="1" ht="12" x14ac:dyDescent="0.15"/>
    <row r="91" s="408" customFormat="1" ht="12" x14ac:dyDescent="0.15"/>
    <row r="92" s="408" customFormat="1" ht="12" x14ac:dyDescent="0.15"/>
    <row r="93" s="408" customFormat="1" ht="12" x14ac:dyDescent="0.15"/>
    <row r="94" s="408" customFormat="1" ht="12" x14ac:dyDescent="0.15"/>
    <row r="95" s="408" customFormat="1" ht="12" x14ac:dyDescent="0.15"/>
    <row r="96" s="408" customFormat="1" ht="12" x14ac:dyDescent="0.15"/>
    <row r="97" s="408" customFormat="1" ht="12" x14ac:dyDescent="0.15"/>
    <row r="98" s="408" customFormat="1" ht="12" x14ac:dyDescent="0.15"/>
    <row r="99" s="408" customFormat="1" ht="12" x14ac:dyDescent="0.15"/>
    <row r="100" s="408" customFormat="1" ht="12" x14ac:dyDescent="0.15"/>
    <row r="101" s="408" customFormat="1" ht="12" x14ac:dyDescent="0.15"/>
    <row r="102" s="408" customFormat="1" ht="12" x14ac:dyDescent="0.15"/>
    <row r="103" s="408" customFormat="1" ht="12" x14ac:dyDescent="0.15"/>
    <row r="104" s="408" customFormat="1" ht="12" x14ac:dyDescent="0.15"/>
    <row r="105" s="408" customFormat="1" ht="12" x14ac:dyDescent="0.15"/>
    <row r="106" s="408" customFormat="1" ht="12" x14ac:dyDescent="0.15"/>
    <row r="107" s="408" customFormat="1" ht="12" x14ac:dyDescent="0.15"/>
    <row r="108" s="408" customFormat="1" ht="12" x14ac:dyDescent="0.15"/>
    <row r="109" s="408"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7"/>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1A52-4F86-4A6F-AD40-E7594AB95167}">
  <dimension ref="A1:G21"/>
  <sheetViews>
    <sheetView workbookViewId="0">
      <selection activeCell="G7" sqref="G7"/>
    </sheetView>
  </sheetViews>
  <sheetFormatPr defaultRowHeight="13.5" x14ac:dyDescent="0.15"/>
  <cols>
    <col min="1" max="1" width="7.125" style="433" bestFit="1" customWidth="1"/>
    <col min="2" max="2" width="10.25" style="433" bestFit="1" customWidth="1"/>
    <col min="3" max="3" width="11.125" style="433" customWidth="1"/>
    <col min="4" max="4" width="10" style="433" customWidth="1"/>
    <col min="5" max="5" width="13.5" style="433" customWidth="1"/>
    <col min="6" max="6" width="11.25" style="433" customWidth="1"/>
    <col min="7" max="7" width="23.5" style="433" customWidth="1"/>
    <col min="8" max="256" width="9" style="433"/>
    <col min="257" max="257" width="7.125" style="433" bestFit="1" customWidth="1"/>
    <col min="258" max="258" width="10.25" style="433" bestFit="1" customWidth="1"/>
    <col min="259" max="259" width="11.125" style="433" customWidth="1"/>
    <col min="260" max="260" width="10" style="433" customWidth="1"/>
    <col min="261" max="261" width="13.5" style="433" customWidth="1"/>
    <col min="262" max="262" width="11.25" style="433" customWidth="1"/>
    <col min="263" max="263" width="23.5" style="433" customWidth="1"/>
    <col min="264" max="512" width="9" style="433"/>
    <col min="513" max="513" width="7.125" style="433" bestFit="1" customWidth="1"/>
    <col min="514" max="514" width="10.25" style="433" bestFit="1" customWidth="1"/>
    <col min="515" max="515" width="11.125" style="433" customWidth="1"/>
    <col min="516" max="516" width="10" style="433" customWidth="1"/>
    <col min="517" max="517" width="13.5" style="433" customWidth="1"/>
    <col min="518" max="518" width="11.25" style="433" customWidth="1"/>
    <col min="519" max="519" width="23.5" style="433" customWidth="1"/>
    <col min="520" max="768" width="9" style="433"/>
    <col min="769" max="769" width="7.125" style="433" bestFit="1" customWidth="1"/>
    <col min="770" max="770" width="10.25" style="433" bestFit="1" customWidth="1"/>
    <col min="771" max="771" width="11.125" style="433" customWidth="1"/>
    <col min="772" max="772" width="10" style="433" customWidth="1"/>
    <col min="773" max="773" width="13.5" style="433" customWidth="1"/>
    <col min="774" max="774" width="11.25" style="433" customWidth="1"/>
    <col min="775" max="775" width="23.5" style="433" customWidth="1"/>
    <col min="776" max="1024" width="9" style="433"/>
    <col min="1025" max="1025" width="7.125" style="433" bestFit="1" customWidth="1"/>
    <col min="1026" max="1026" width="10.25" style="433" bestFit="1" customWidth="1"/>
    <col min="1027" max="1027" width="11.125" style="433" customWidth="1"/>
    <col min="1028" max="1028" width="10" style="433" customWidth="1"/>
    <col min="1029" max="1029" width="13.5" style="433" customWidth="1"/>
    <col min="1030" max="1030" width="11.25" style="433" customWidth="1"/>
    <col min="1031" max="1031" width="23.5" style="433" customWidth="1"/>
    <col min="1032" max="1280" width="9" style="433"/>
    <col min="1281" max="1281" width="7.125" style="433" bestFit="1" customWidth="1"/>
    <col min="1282" max="1282" width="10.25" style="433" bestFit="1" customWidth="1"/>
    <col min="1283" max="1283" width="11.125" style="433" customWidth="1"/>
    <col min="1284" max="1284" width="10" style="433" customWidth="1"/>
    <col min="1285" max="1285" width="13.5" style="433" customWidth="1"/>
    <col min="1286" max="1286" width="11.25" style="433" customWidth="1"/>
    <col min="1287" max="1287" width="23.5" style="433" customWidth="1"/>
    <col min="1288" max="1536" width="9" style="433"/>
    <col min="1537" max="1537" width="7.125" style="433" bestFit="1" customWidth="1"/>
    <col min="1538" max="1538" width="10.25" style="433" bestFit="1" customWidth="1"/>
    <col min="1539" max="1539" width="11.125" style="433" customWidth="1"/>
    <col min="1540" max="1540" width="10" style="433" customWidth="1"/>
    <col min="1541" max="1541" width="13.5" style="433" customWidth="1"/>
    <col min="1542" max="1542" width="11.25" style="433" customWidth="1"/>
    <col min="1543" max="1543" width="23.5" style="433" customWidth="1"/>
    <col min="1544" max="1792" width="9" style="433"/>
    <col min="1793" max="1793" width="7.125" style="433" bestFit="1" customWidth="1"/>
    <col min="1794" max="1794" width="10.25" style="433" bestFit="1" customWidth="1"/>
    <col min="1795" max="1795" width="11.125" style="433" customWidth="1"/>
    <col min="1796" max="1796" width="10" style="433" customWidth="1"/>
    <col min="1797" max="1797" width="13.5" style="433" customWidth="1"/>
    <col min="1798" max="1798" width="11.25" style="433" customWidth="1"/>
    <col min="1799" max="1799" width="23.5" style="433" customWidth="1"/>
    <col min="1800" max="2048" width="9" style="433"/>
    <col min="2049" max="2049" width="7.125" style="433" bestFit="1" customWidth="1"/>
    <col min="2050" max="2050" width="10.25" style="433" bestFit="1" customWidth="1"/>
    <col min="2051" max="2051" width="11.125" style="433" customWidth="1"/>
    <col min="2052" max="2052" width="10" style="433" customWidth="1"/>
    <col min="2053" max="2053" width="13.5" style="433" customWidth="1"/>
    <col min="2054" max="2054" width="11.25" style="433" customWidth="1"/>
    <col min="2055" max="2055" width="23.5" style="433" customWidth="1"/>
    <col min="2056" max="2304" width="9" style="433"/>
    <col min="2305" max="2305" width="7.125" style="433" bestFit="1" customWidth="1"/>
    <col min="2306" max="2306" width="10.25" style="433" bestFit="1" customWidth="1"/>
    <col min="2307" max="2307" width="11.125" style="433" customWidth="1"/>
    <col min="2308" max="2308" width="10" style="433" customWidth="1"/>
    <col min="2309" max="2309" width="13.5" style="433" customWidth="1"/>
    <col min="2310" max="2310" width="11.25" style="433" customWidth="1"/>
    <col min="2311" max="2311" width="23.5" style="433" customWidth="1"/>
    <col min="2312" max="2560" width="9" style="433"/>
    <col min="2561" max="2561" width="7.125" style="433" bestFit="1" customWidth="1"/>
    <col min="2562" max="2562" width="10.25" style="433" bestFit="1" customWidth="1"/>
    <col min="2563" max="2563" width="11.125" style="433" customWidth="1"/>
    <col min="2564" max="2564" width="10" style="433" customWidth="1"/>
    <col min="2565" max="2565" width="13.5" style="433" customWidth="1"/>
    <col min="2566" max="2566" width="11.25" style="433" customWidth="1"/>
    <col min="2567" max="2567" width="23.5" style="433" customWidth="1"/>
    <col min="2568" max="2816" width="9" style="433"/>
    <col min="2817" max="2817" width="7.125" style="433" bestFit="1" customWidth="1"/>
    <col min="2818" max="2818" width="10.25" style="433" bestFit="1" customWidth="1"/>
    <col min="2819" max="2819" width="11.125" style="433" customWidth="1"/>
    <col min="2820" max="2820" width="10" style="433" customWidth="1"/>
    <col min="2821" max="2821" width="13.5" style="433" customWidth="1"/>
    <col min="2822" max="2822" width="11.25" style="433" customWidth="1"/>
    <col min="2823" max="2823" width="23.5" style="433" customWidth="1"/>
    <col min="2824" max="3072" width="9" style="433"/>
    <col min="3073" max="3073" width="7.125" style="433" bestFit="1" customWidth="1"/>
    <col min="3074" max="3074" width="10.25" style="433" bestFit="1" customWidth="1"/>
    <col min="3075" max="3075" width="11.125" style="433" customWidth="1"/>
    <col min="3076" max="3076" width="10" style="433" customWidth="1"/>
    <col min="3077" max="3077" width="13.5" style="433" customWidth="1"/>
    <col min="3078" max="3078" width="11.25" style="433" customWidth="1"/>
    <col min="3079" max="3079" width="23.5" style="433" customWidth="1"/>
    <col min="3080" max="3328" width="9" style="433"/>
    <col min="3329" max="3329" width="7.125" style="433" bestFit="1" customWidth="1"/>
    <col min="3330" max="3330" width="10.25" style="433" bestFit="1" customWidth="1"/>
    <col min="3331" max="3331" width="11.125" style="433" customWidth="1"/>
    <col min="3332" max="3332" width="10" style="433" customWidth="1"/>
    <col min="3333" max="3333" width="13.5" style="433" customWidth="1"/>
    <col min="3334" max="3334" width="11.25" style="433" customWidth="1"/>
    <col min="3335" max="3335" width="23.5" style="433" customWidth="1"/>
    <col min="3336" max="3584" width="9" style="433"/>
    <col min="3585" max="3585" width="7.125" style="433" bestFit="1" customWidth="1"/>
    <col min="3586" max="3586" width="10.25" style="433" bestFit="1" customWidth="1"/>
    <col min="3587" max="3587" width="11.125" style="433" customWidth="1"/>
    <col min="3588" max="3588" width="10" style="433" customWidth="1"/>
    <col min="3589" max="3589" width="13.5" style="433" customWidth="1"/>
    <col min="3590" max="3590" width="11.25" style="433" customWidth="1"/>
    <col min="3591" max="3591" width="23.5" style="433" customWidth="1"/>
    <col min="3592" max="3840" width="9" style="433"/>
    <col min="3841" max="3841" width="7.125" style="433" bestFit="1" customWidth="1"/>
    <col min="3842" max="3842" width="10.25" style="433" bestFit="1" customWidth="1"/>
    <col min="3843" max="3843" width="11.125" style="433" customWidth="1"/>
    <col min="3844" max="3844" width="10" style="433" customWidth="1"/>
    <col min="3845" max="3845" width="13.5" style="433" customWidth="1"/>
    <col min="3846" max="3846" width="11.25" style="433" customWidth="1"/>
    <col min="3847" max="3847" width="23.5" style="433" customWidth="1"/>
    <col min="3848" max="4096" width="9" style="433"/>
    <col min="4097" max="4097" width="7.125" style="433" bestFit="1" customWidth="1"/>
    <col min="4098" max="4098" width="10.25" style="433" bestFit="1" customWidth="1"/>
    <col min="4099" max="4099" width="11.125" style="433" customWidth="1"/>
    <col min="4100" max="4100" width="10" style="433" customWidth="1"/>
    <col min="4101" max="4101" width="13.5" style="433" customWidth="1"/>
    <col min="4102" max="4102" width="11.25" style="433" customWidth="1"/>
    <col min="4103" max="4103" width="23.5" style="433" customWidth="1"/>
    <col min="4104" max="4352" width="9" style="433"/>
    <col min="4353" max="4353" width="7.125" style="433" bestFit="1" customWidth="1"/>
    <col min="4354" max="4354" width="10.25" style="433" bestFit="1" customWidth="1"/>
    <col min="4355" max="4355" width="11.125" style="433" customWidth="1"/>
    <col min="4356" max="4356" width="10" style="433" customWidth="1"/>
    <col min="4357" max="4357" width="13.5" style="433" customWidth="1"/>
    <col min="4358" max="4358" width="11.25" style="433" customWidth="1"/>
    <col min="4359" max="4359" width="23.5" style="433" customWidth="1"/>
    <col min="4360" max="4608" width="9" style="433"/>
    <col min="4609" max="4609" width="7.125" style="433" bestFit="1" customWidth="1"/>
    <col min="4610" max="4610" width="10.25" style="433" bestFit="1" customWidth="1"/>
    <col min="4611" max="4611" width="11.125" style="433" customWidth="1"/>
    <col min="4612" max="4612" width="10" style="433" customWidth="1"/>
    <col min="4613" max="4613" width="13.5" style="433" customWidth="1"/>
    <col min="4614" max="4614" width="11.25" style="433" customWidth="1"/>
    <col min="4615" max="4615" width="23.5" style="433" customWidth="1"/>
    <col min="4616" max="4864" width="9" style="433"/>
    <col min="4865" max="4865" width="7.125" style="433" bestFit="1" customWidth="1"/>
    <col min="4866" max="4866" width="10.25" style="433" bestFit="1" customWidth="1"/>
    <col min="4867" max="4867" width="11.125" style="433" customWidth="1"/>
    <col min="4868" max="4868" width="10" style="433" customWidth="1"/>
    <col min="4869" max="4869" width="13.5" style="433" customWidth="1"/>
    <col min="4870" max="4870" width="11.25" style="433" customWidth="1"/>
    <col min="4871" max="4871" width="23.5" style="433" customWidth="1"/>
    <col min="4872" max="5120" width="9" style="433"/>
    <col min="5121" max="5121" width="7.125" style="433" bestFit="1" customWidth="1"/>
    <col min="5122" max="5122" width="10.25" style="433" bestFit="1" customWidth="1"/>
    <col min="5123" max="5123" width="11.125" style="433" customWidth="1"/>
    <col min="5124" max="5124" width="10" style="433" customWidth="1"/>
    <col min="5125" max="5125" width="13.5" style="433" customWidth="1"/>
    <col min="5126" max="5126" width="11.25" style="433" customWidth="1"/>
    <col min="5127" max="5127" width="23.5" style="433" customWidth="1"/>
    <col min="5128" max="5376" width="9" style="433"/>
    <col min="5377" max="5377" width="7.125" style="433" bestFit="1" customWidth="1"/>
    <col min="5378" max="5378" width="10.25" style="433" bestFit="1" customWidth="1"/>
    <col min="5379" max="5379" width="11.125" style="433" customWidth="1"/>
    <col min="5380" max="5380" width="10" style="433" customWidth="1"/>
    <col min="5381" max="5381" width="13.5" style="433" customWidth="1"/>
    <col min="5382" max="5382" width="11.25" style="433" customWidth="1"/>
    <col min="5383" max="5383" width="23.5" style="433" customWidth="1"/>
    <col min="5384" max="5632" width="9" style="433"/>
    <col min="5633" max="5633" width="7.125" style="433" bestFit="1" customWidth="1"/>
    <col min="5634" max="5634" width="10.25" style="433" bestFit="1" customWidth="1"/>
    <col min="5635" max="5635" width="11.125" style="433" customWidth="1"/>
    <col min="5636" max="5636" width="10" style="433" customWidth="1"/>
    <col min="5637" max="5637" width="13.5" style="433" customWidth="1"/>
    <col min="5638" max="5638" width="11.25" style="433" customWidth="1"/>
    <col min="5639" max="5639" width="23.5" style="433" customWidth="1"/>
    <col min="5640" max="5888" width="9" style="433"/>
    <col min="5889" max="5889" width="7.125" style="433" bestFit="1" customWidth="1"/>
    <col min="5890" max="5890" width="10.25" style="433" bestFit="1" customWidth="1"/>
    <col min="5891" max="5891" width="11.125" style="433" customWidth="1"/>
    <col min="5892" max="5892" width="10" style="433" customWidth="1"/>
    <col min="5893" max="5893" width="13.5" style="433" customWidth="1"/>
    <col min="5894" max="5894" width="11.25" style="433" customWidth="1"/>
    <col min="5895" max="5895" width="23.5" style="433" customWidth="1"/>
    <col min="5896" max="6144" width="9" style="433"/>
    <col min="6145" max="6145" width="7.125" style="433" bestFit="1" customWidth="1"/>
    <col min="6146" max="6146" width="10.25" style="433" bestFit="1" customWidth="1"/>
    <col min="6147" max="6147" width="11.125" style="433" customWidth="1"/>
    <col min="6148" max="6148" width="10" style="433" customWidth="1"/>
    <col min="6149" max="6149" width="13.5" style="433" customWidth="1"/>
    <col min="6150" max="6150" width="11.25" style="433" customWidth="1"/>
    <col min="6151" max="6151" width="23.5" style="433" customWidth="1"/>
    <col min="6152" max="6400" width="9" style="433"/>
    <col min="6401" max="6401" width="7.125" style="433" bestFit="1" customWidth="1"/>
    <col min="6402" max="6402" width="10.25" style="433" bestFit="1" customWidth="1"/>
    <col min="6403" max="6403" width="11.125" style="433" customWidth="1"/>
    <col min="6404" max="6404" width="10" style="433" customWidth="1"/>
    <col min="6405" max="6405" width="13.5" style="433" customWidth="1"/>
    <col min="6406" max="6406" width="11.25" style="433" customWidth="1"/>
    <col min="6407" max="6407" width="23.5" style="433" customWidth="1"/>
    <col min="6408" max="6656" width="9" style="433"/>
    <col min="6657" max="6657" width="7.125" style="433" bestFit="1" customWidth="1"/>
    <col min="6658" max="6658" width="10.25" style="433" bestFit="1" customWidth="1"/>
    <col min="6659" max="6659" width="11.125" style="433" customWidth="1"/>
    <col min="6660" max="6660" width="10" style="433" customWidth="1"/>
    <col min="6661" max="6661" width="13.5" style="433" customWidth="1"/>
    <col min="6662" max="6662" width="11.25" style="433" customWidth="1"/>
    <col min="6663" max="6663" width="23.5" style="433" customWidth="1"/>
    <col min="6664" max="6912" width="9" style="433"/>
    <col min="6913" max="6913" width="7.125" style="433" bestFit="1" customWidth="1"/>
    <col min="6914" max="6914" width="10.25" style="433" bestFit="1" customWidth="1"/>
    <col min="6915" max="6915" width="11.125" style="433" customWidth="1"/>
    <col min="6916" max="6916" width="10" style="433" customWidth="1"/>
    <col min="6917" max="6917" width="13.5" style="433" customWidth="1"/>
    <col min="6918" max="6918" width="11.25" style="433" customWidth="1"/>
    <col min="6919" max="6919" width="23.5" style="433" customWidth="1"/>
    <col min="6920" max="7168" width="9" style="433"/>
    <col min="7169" max="7169" width="7.125" style="433" bestFit="1" customWidth="1"/>
    <col min="7170" max="7170" width="10.25" style="433" bestFit="1" customWidth="1"/>
    <col min="7171" max="7171" width="11.125" style="433" customWidth="1"/>
    <col min="7172" max="7172" width="10" style="433" customWidth="1"/>
    <col min="7173" max="7173" width="13.5" style="433" customWidth="1"/>
    <col min="7174" max="7174" width="11.25" style="433" customWidth="1"/>
    <col min="7175" max="7175" width="23.5" style="433" customWidth="1"/>
    <col min="7176" max="7424" width="9" style="433"/>
    <col min="7425" max="7425" width="7.125" style="433" bestFit="1" customWidth="1"/>
    <col min="7426" max="7426" width="10.25" style="433" bestFit="1" customWidth="1"/>
    <col min="7427" max="7427" width="11.125" style="433" customWidth="1"/>
    <col min="7428" max="7428" width="10" style="433" customWidth="1"/>
    <col min="7429" max="7429" width="13.5" style="433" customWidth="1"/>
    <col min="7430" max="7430" width="11.25" style="433" customWidth="1"/>
    <col min="7431" max="7431" width="23.5" style="433" customWidth="1"/>
    <col min="7432" max="7680" width="9" style="433"/>
    <col min="7681" max="7681" width="7.125" style="433" bestFit="1" customWidth="1"/>
    <col min="7682" max="7682" width="10.25" style="433" bestFit="1" customWidth="1"/>
    <col min="7683" max="7683" width="11.125" style="433" customWidth="1"/>
    <col min="7684" max="7684" width="10" style="433" customWidth="1"/>
    <col min="7685" max="7685" width="13.5" style="433" customWidth="1"/>
    <col min="7686" max="7686" width="11.25" style="433" customWidth="1"/>
    <col min="7687" max="7687" width="23.5" style="433" customWidth="1"/>
    <col min="7688" max="7936" width="9" style="433"/>
    <col min="7937" max="7937" width="7.125" style="433" bestFit="1" customWidth="1"/>
    <col min="7938" max="7938" width="10.25" style="433" bestFit="1" customWidth="1"/>
    <col min="7939" max="7939" width="11.125" style="433" customWidth="1"/>
    <col min="7940" max="7940" width="10" style="433" customWidth="1"/>
    <col min="7941" max="7941" width="13.5" style="433" customWidth="1"/>
    <col min="7942" max="7942" width="11.25" style="433" customWidth="1"/>
    <col min="7943" max="7943" width="23.5" style="433" customWidth="1"/>
    <col min="7944" max="8192" width="9" style="433"/>
    <col min="8193" max="8193" width="7.125" style="433" bestFit="1" customWidth="1"/>
    <col min="8194" max="8194" width="10.25" style="433" bestFit="1" customWidth="1"/>
    <col min="8195" max="8195" width="11.125" style="433" customWidth="1"/>
    <col min="8196" max="8196" width="10" style="433" customWidth="1"/>
    <col min="8197" max="8197" width="13.5" style="433" customWidth="1"/>
    <col min="8198" max="8198" width="11.25" style="433" customWidth="1"/>
    <col min="8199" max="8199" width="23.5" style="433" customWidth="1"/>
    <col min="8200" max="8448" width="9" style="433"/>
    <col min="8449" max="8449" width="7.125" style="433" bestFit="1" customWidth="1"/>
    <col min="8450" max="8450" width="10.25" style="433" bestFit="1" customWidth="1"/>
    <col min="8451" max="8451" width="11.125" style="433" customWidth="1"/>
    <col min="8452" max="8452" width="10" style="433" customWidth="1"/>
    <col min="8453" max="8453" width="13.5" style="433" customWidth="1"/>
    <col min="8454" max="8454" width="11.25" style="433" customWidth="1"/>
    <col min="8455" max="8455" width="23.5" style="433" customWidth="1"/>
    <col min="8456" max="8704" width="9" style="433"/>
    <col min="8705" max="8705" width="7.125" style="433" bestFit="1" customWidth="1"/>
    <col min="8706" max="8706" width="10.25" style="433" bestFit="1" customWidth="1"/>
    <col min="8707" max="8707" width="11.125" style="433" customWidth="1"/>
    <col min="8708" max="8708" width="10" style="433" customWidth="1"/>
    <col min="8709" max="8709" width="13.5" style="433" customWidth="1"/>
    <col min="8710" max="8710" width="11.25" style="433" customWidth="1"/>
    <col min="8711" max="8711" width="23.5" style="433" customWidth="1"/>
    <col min="8712" max="8960" width="9" style="433"/>
    <col min="8961" max="8961" width="7.125" style="433" bestFit="1" customWidth="1"/>
    <col min="8962" max="8962" width="10.25" style="433" bestFit="1" customWidth="1"/>
    <col min="8963" max="8963" width="11.125" style="433" customWidth="1"/>
    <col min="8964" max="8964" width="10" style="433" customWidth="1"/>
    <col min="8965" max="8965" width="13.5" style="433" customWidth="1"/>
    <col min="8966" max="8966" width="11.25" style="433" customWidth="1"/>
    <col min="8967" max="8967" width="23.5" style="433" customWidth="1"/>
    <col min="8968" max="9216" width="9" style="433"/>
    <col min="9217" max="9217" width="7.125" style="433" bestFit="1" customWidth="1"/>
    <col min="9218" max="9218" width="10.25" style="433" bestFit="1" customWidth="1"/>
    <col min="9219" max="9219" width="11.125" style="433" customWidth="1"/>
    <col min="9220" max="9220" width="10" style="433" customWidth="1"/>
    <col min="9221" max="9221" width="13.5" style="433" customWidth="1"/>
    <col min="9222" max="9222" width="11.25" style="433" customWidth="1"/>
    <col min="9223" max="9223" width="23.5" style="433" customWidth="1"/>
    <col min="9224" max="9472" width="9" style="433"/>
    <col min="9473" max="9473" width="7.125" style="433" bestFit="1" customWidth="1"/>
    <col min="9474" max="9474" width="10.25" style="433" bestFit="1" customWidth="1"/>
    <col min="9475" max="9475" width="11.125" style="433" customWidth="1"/>
    <col min="9476" max="9476" width="10" style="433" customWidth="1"/>
    <col min="9477" max="9477" width="13.5" style="433" customWidth="1"/>
    <col min="9478" max="9478" width="11.25" style="433" customWidth="1"/>
    <col min="9479" max="9479" width="23.5" style="433" customWidth="1"/>
    <col min="9480" max="9728" width="9" style="433"/>
    <col min="9729" max="9729" width="7.125" style="433" bestFit="1" customWidth="1"/>
    <col min="9730" max="9730" width="10.25" style="433" bestFit="1" customWidth="1"/>
    <col min="9731" max="9731" width="11.125" style="433" customWidth="1"/>
    <col min="9732" max="9732" width="10" style="433" customWidth="1"/>
    <col min="9733" max="9733" width="13.5" style="433" customWidth="1"/>
    <col min="9734" max="9734" width="11.25" style="433" customWidth="1"/>
    <col min="9735" max="9735" width="23.5" style="433" customWidth="1"/>
    <col min="9736" max="9984" width="9" style="433"/>
    <col min="9985" max="9985" width="7.125" style="433" bestFit="1" customWidth="1"/>
    <col min="9986" max="9986" width="10.25" style="433" bestFit="1" customWidth="1"/>
    <col min="9987" max="9987" width="11.125" style="433" customWidth="1"/>
    <col min="9988" max="9988" width="10" style="433" customWidth="1"/>
    <col min="9989" max="9989" width="13.5" style="433" customWidth="1"/>
    <col min="9990" max="9990" width="11.25" style="433" customWidth="1"/>
    <col min="9991" max="9991" width="23.5" style="433" customWidth="1"/>
    <col min="9992" max="10240" width="9" style="433"/>
    <col min="10241" max="10241" width="7.125" style="433" bestFit="1" customWidth="1"/>
    <col min="10242" max="10242" width="10.25" style="433" bestFit="1" customWidth="1"/>
    <col min="10243" max="10243" width="11.125" style="433" customWidth="1"/>
    <col min="10244" max="10244" width="10" style="433" customWidth="1"/>
    <col min="10245" max="10245" width="13.5" style="433" customWidth="1"/>
    <col min="10246" max="10246" width="11.25" style="433" customWidth="1"/>
    <col min="10247" max="10247" width="23.5" style="433" customWidth="1"/>
    <col min="10248" max="10496" width="9" style="433"/>
    <col min="10497" max="10497" width="7.125" style="433" bestFit="1" customWidth="1"/>
    <col min="10498" max="10498" width="10.25" style="433" bestFit="1" customWidth="1"/>
    <col min="10499" max="10499" width="11.125" style="433" customWidth="1"/>
    <col min="10500" max="10500" width="10" style="433" customWidth="1"/>
    <col min="10501" max="10501" width="13.5" style="433" customWidth="1"/>
    <col min="10502" max="10502" width="11.25" style="433" customWidth="1"/>
    <col min="10503" max="10503" width="23.5" style="433" customWidth="1"/>
    <col min="10504" max="10752" width="9" style="433"/>
    <col min="10753" max="10753" width="7.125" style="433" bestFit="1" customWidth="1"/>
    <col min="10754" max="10754" width="10.25" style="433" bestFit="1" customWidth="1"/>
    <col min="10755" max="10755" width="11.125" style="433" customWidth="1"/>
    <col min="10756" max="10756" width="10" style="433" customWidth="1"/>
    <col min="10757" max="10757" width="13.5" style="433" customWidth="1"/>
    <col min="10758" max="10758" width="11.25" style="433" customWidth="1"/>
    <col min="10759" max="10759" width="23.5" style="433" customWidth="1"/>
    <col min="10760" max="11008" width="9" style="433"/>
    <col min="11009" max="11009" width="7.125" style="433" bestFit="1" customWidth="1"/>
    <col min="11010" max="11010" width="10.25" style="433" bestFit="1" customWidth="1"/>
    <col min="11011" max="11011" width="11.125" style="433" customWidth="1"/>
    <col min="11012" max="11012" width="10" style="433" customWidth="1"/>
    <col min="11013" max="11013" width="13.5" style="433" customWidth="1"/>
    <col min="11014" max="11014" width="11.25" style="433" customWidth="1"/>
    <col min="11015" max="11015" width="23.5" style="433" customWidth="1"/>
    <col min="11016" max="11264" width="9" style="433"/>
    <col min="11265" max="11265" width="7.125" style="433" bestFit="1" customWidth="1"/>
    <col min="11266" max="11266" width="10.25" style="433" bestFit="1" customWidth="1"/>
    <col min="11267" max="11267" width="11.125" style="433" customWidth="1"/>
    <col min="11268" max="11268" width="10" style="433" customWidth="1"/>
    <col min="11269" max="11269" width="13.5" style="433" customWidth="1"/>
    <col min="11270" max="11270" width="11.25" style="433" customWidth="1"/>
    <col min="11271" max="11271" width="23.5" style="433" customWidth="1"/>
    <col min="11272" max="11520" width="9" style="433"/>
    <col min="11521" max="11521" width="7.125" style="433" bestFit="1" customWidth="1"/>
    <col min="11522" max="11522" width="10.25" style="433" bestFit="1" customWidth="1"/>
    <col min="11523" max="11523" width="11.125" style="433" customWidth="1"/>
    <col min="11524" max="11524" width="10" style="433" customWidth="1"/>
    <col min="11525" max="11525" width="13.5" style="433" customWidth="1"/>
    <col min="11526" max="11526" width="11.25" style="433" customWidth="1"/>
    <col min="11527" max="11527" width="23.5" style="433" customWidth="1"/>
    <col min="11528" max="11776" width="9" style="433"/>
    <col min="11777" max="11777" width="7.125" style="433" bestFit="1" customWidth="1"/>
    <col min="11778" max="11778" width="10.25" style="433" bestFit="1" customWidth="1"/>
    <col min="11779" max="11779" width="11.125" style="433" customWidth="1"/>
    <col min="11780" max="11780" width="10" style="433" customWidth="1"/>
    <col min="11781" max="11781" width="13.5" style="433" customWidth="1"/>
    <col min="11782" max="11782" width="11.25" style="433" customWidth="1"/>
    <col min="11783" max="11783" width="23.5" style="433" customWidth="1"/>
    <col min="11784" max="12032" width="9" style="433"/>
    <col min="12033" max="12033" width="7.125" style="433" bestFit="1" customWidth="1"/>
    <col min="12034" max="12034" width="10.25" style="433" bestFit="1" customWidth="1"/>
    <col min="12035" max="12035" width="11.125" style="433" customWidth="1"/>
    <col min="12036" max="12036" width="10" style="433" customWidth="1"/>
    <col min="12037" max="12037" width="13.5" style="433" customWidth="1"/>
    <col min="12038" max="12038" width="11.25" style="433" customWidth="1"/>
    <col min="12039" max="12039" width="23.5" style="433" customWidth="1"/>
    <col min="12040" max="12288" width="9" style="433"/>
    <col min="12289" max="12289" width="7.125" style="433" bestFit="1" customWidth="1"/>
    <col min="12290" max="12290" width="10.25" style="433" bestFit="1" customWidth="1"/>
    <col min="12291" max="12291" width="11.125" style="433" customWidth="1"/>
    <col min="12292" max="12292" width="10" style="433" customWidth="1"/>
    <col min="12293" max="12293" width="13.5" style="433" customWidth="1"/>
    <col min="12294" max="12294" width="11.25" style="433" customWidth="1"/>
    <col min="12295" max="12295" width="23.5" style="433" customWidth="1"/>
    <col min="12296" max="12544" width="9" style="433"/>
    <col min="12545" max="12545" width="7.125" style="433" bestFit="1" customWidth="1"/>
    <col min="12546" max="12546" width="10.25" style="433" bestFit="1" customWidth="1"/>
    <col min="12547" max="12547" width="11.125" style="433" customWidth="1"/>
    <col min="12548" max="12548" width="10" style="433" customWidth="1"/>
    <col min="12549" max="12549" width="13.5" style="433" customWidth="1"/>
    <col min="12550" max="12550" width="11.25" style="433" customWidth="1"/>
    <col min="12551" max="12551" width="23.5" style="433" customWidth="1"/>
    <col min="12552" max="12800" width="9" style="433"/>
    <col min="12801" max="12801" width="7.125" style="433" bestFit="1" customWidth="1"/>
    <col min="12802" max="12802" width="10.25" style="433" bestFit="1" customWidth="1"/>
    <col min="12803" max="12803" width="11.125" style="433" customWidth="1"/>
    <col min="12804" max="12804" width="10" style="433" customWidth="1"/>
    <col min="12805" max="12805" width="13.5" style="433" customWidth="1"/>
    <col min="12806" max="12806" width="11.25" style="433" customWidth="1"/>
    <col min="12807" max="12807" width="23.5" style="433" customWidth="1"/>
    <col min="12808" max="13056" width="9" style="433"/>
    <col min="13057" max="13057" width="7.125" style="433" bestFit="1" customWidth="1"/>
    <col min="13058" max="13058" width="10.25" style="433" bestFit="1" customWidth="1"/>
    <col min="13059" max="13059" width="11.125" style="433" customWidth="1"/>
    <col min="13060" max="13060" width="10" style="433" customWidth="1"/>
    <col min="13061" max="13061" width="13.5" style="433" customWidth="1"/>
    <col min="13062" max="13062" width="11.25" style="433" customWidth="1"/>
    <col min="13063" max="13063" width="23.5" style="433" customWidth="1"/>
    <col min="13064" max="13312" width="9" style="433"/>
    <col min="13313" max="13313" width="7.125" style="433" bestFit="1" customWidth="1"/>
    <col min="13314" max="13314" width="10.25" style="433" bestFit="1" customWidth="1"/>
    <col min="13315" max="13315" width="11.125" style="433" customWidth="1"/>
    <col min="13316" max="13316" width="10" style="433" customWidth="1"/>
    <col min="13317" max="13317" width="13.5" style="433" customWidth="1"/>
    <col min="13318" max="13318" width="11.25" style="433" customWidth="1"/>
    <col min="13319" max="13319" width="23.5" style="433" customWidth="1"/>
    <col min="13320" max="13568" width="9" style="433"/>
    <col min="13569" max="13569" width="7.125" style="433" bestFit="1" customWidth="1"/>
    <col min="13570" max="13570" width="10.25" style="433" bestFit="1" customWidth="1"/>
    <col min="13571" max="13571" width="11.125" style="433" customWidth="1"/>
    <col min="13572" max="13572" width="10" style="433" customWidth="1"/>
    <col min="13573" max="13573" width="13.5" style="433" customWidth="1"/>
    <col min="13574" max="13574" width="11.25" style="433" customWidth="1"/>
    <col min="13575" max="13575" width="23.5" style="433" customWidth="1"/>
    <col min="13576" max="13824" width="9" style="433"/>
    <col min="13825" max="13825" width="7.125" style="433" bestFit="1" customWidth="1"/>
    <col min="13826" max="13826" width="10.25" style="433" bestFit="1" customWidth="1"/>
    <col min="13827" max="13827" width="11.125" style="433" customWidth="1"/>
    <col min="13828" max="13828" width="10" style="433" customWidth="1"/>
    <col min="13829" max="13829" width="13.5" style="433" customWidth="1"/>
    <col min="13830" max="13830" width="11.25" style="433" customWidth="1"/>
    <col min="13831" max="13831" width="23.5" style="433" customWidth="1"/>
    <col min="13832" max="14080" width="9" style="433"/>
    <col min="14081" max="14081" width="7.125" style="433" bestFit="1" customWidth="1"/>
    <col min="14082" max="14082" width="10.25" style="433" bestFit="1" customWidth="1"/>
    <col min="14083" max="14083" width="11.125" style="433" customWidth="1"/>
    <col min="14084" max="14084" width="10" style="433" customWidth="1"/>
    <col min="14085" max="14085" width="13.5" style="433" customWidth="1"/>
    <col min="14086" max="14086" width="11.25" style="433" customWidth="1"/>
    <col min="14087" max="14087" width="23.5" style="433" customWidth="1"/>
    <col min="14088" max="14336" width="9" style="433"/>
    <col min="14337" max="14337" width="7.125" style="433" bestFit="1" customWidth="1"/>
    <col min="14338" max="14338" width="10.25" style="433" bestFit="1" customWidth="1"/>
    <col min="14339" max="14339" width="11.125" style="433" customWidth="1"/>
    <col min="14340" max="14340" width="10" style="433" customWidth="1"/>
    <col min="14341" max="14341" width="13.5" style="433" customWidth="1"/>
    <col min="14342" max="14342" width="11.25" style="433" customWidth="1"/>
    <col min="14343" max="14343" width="23.5" style="433" customWidth="1"/>
    <col min="14344" max="14592" width="9" style="433"/>
    <col min="14593" max="14593" width="7.125" style="433" bestFit="1" customWidth="1"/>
    <col min="14594" max="14594" width="10.25" style="433" bestFit="1" customWidth="1"/>
    <col min="14595" max="14595" width="11.125" style="433" customWidth="1"/>
    <col min="14596" max="14596" width="10" style="433" customWidth="1"/>
    <col min="14597" max="14597" width="13.5" style="433" customWidth="1"/>
    <col min="14598" max="14598" width="11.25" style="433" customWidth="1"/>
    <col min="14599" max="14599" width="23.5" style="433" customWidth="1"/>
    <col min="14600" max="14848" width="9" style="433"/>
    <col min="14849" max="14849" width="7.125" style="433" bestFit="1" customWidth="1"/>
    <col min="14850" max="14850" width="10.25" style="433" bestFit="1" customWidth="1"/>
    <col min="14851" max="14851" width="11.125" style="433" customWidth="1"/>
    <col min="14852" max="14852" width="10" style="433" customWidth="1"/>
    <col min="14853" max="14853" width="13.5" style="433" customWidth="1"/>
    <col min="14854" max="14854" width="11.25" style="433" customWidth="1"/>
    <col min="14855" max="14855" width="23.5" style="433" customWidth="1"/>
    <col min="14856" max="15104" width="9" style="433"/>
    <col min="15105" max="15105" width="7.125" style="433" bestFit="1" customWidth="1"/>
    <col min="15106" max="15106" width="10.25" style="433" bestFit="1" customWidth="1"/>
    <col min="15107" max="15107" width="11.125" style="433" customWidth="1"/>
    <col min="15108" max="15108" width="10" style="433" customWidth="1"/>
    <col min="15109" max="15109" width="13.5" style="433" customWidth="1"/>
    <col min="15110" max="15110" width="11.25" style="433" customWidth="1"/>
    <col min="15111" max="15111" width="23.5" style="433" customWidth="1"/>
    <col min="15112" max="15360" width="9" style="433"/>
    <col min="15361" max="15361" width="7.125" style="433" bestFit="1" customWidth="1"/>
    <col min="15362" max="15362" width="10.25" style="433" bestFit="1" customWidth="1"/>
    <col min="15363" max="15363" width="11.125" style="433" customWidth="1"/>
    <col min="15364" max="15364" width="10" style="433" customWidth="1"/>
    <col min="15365" max="15365" width="13.5" style="433" customWidth="1"/>
    <col min="15366" max="15366" width="11.25" style="433" customWidth="1"/>
    <col min="15367" max="15367" width="23.5" style="433" customWidth="1"/>
    <col min="15368" max="15616" width="9" style="433"/>
    <col min="15617" max="15617" width="7.125" style="433" bestFit="1" customWidth="1"/>
    <col min="15618" max="15618" width="10.25" style="433" bestFit="1" customWidth="1"/>
    <col min="15619" max="15619" width="11.125" style="433" customWidth="1"/>
    <col min="15620" max="15620" width="10" style="433" customWidth="1"/>
    <col min="15621" max="15621" width="13.5" style="433" customWidth="1"/>
    <col min="15622" max="15622" width="11.25" style="433" customWidth="1"/>
    <col min="15623" max="15623" width="23.5" style="433" customWidth="1"/>
    <col min="15624" max="15872" width="9" style="433"/>
    <col min="15873" max="15873" width="7.125" style="433" bestFit="1" customWidth="1"/>
    <col min="15874" max="15874" width="10.25" style="433" bestFit="1" customWidth="1"/>
    <col min="15875" max="15875" width="11.125" style="433" customWidth="1"/>
    <col min="15876" max="15876" width="10" style="433" customWidth="1"/>
    <col min="15877" max="15877" width="13.5" style="433" customWidth="1"/>
    <col min="15878" max="15878" width="11.25" style="433" customWidth="1"/>
    <col min="15879" max="15879" width="23.5" style="433" customWidth="1"/>
    <col min="15880" max="16128" width="9" style="433"/>
    <col min="16129" max="16129" width="7.125" style="433" bestFit="1" customWidth="1"/>
    <col min="16130" max="16130" width="10.25" style="433" bestFit="1" customWidth="1"/>
    <col min="16131" max="16131" width="11.125" style="433" customWidth="1"/>
    <col min="16132" max="16132" width="10" style="433" customWidth="1"/>
    <col min="16133" max="16133" width="13.5" style="433" customWidth="1"/>
    <col min="16134" max="16134" width="11.25" style="433" customWidth="1"/>
    <col min="16135" max="16135" width="23.5" style="433" customWidth="1"/>
    <col min="16136" max="16384" width="9" style="433"/>
  </cols>
  <sheetData>
    <row r="1" spans="1:7" ht="14.25" x14ac:dyDescent="0.15">
      <c r="A1" s="1578" t="s">
        <v>401</v>
      </c>
      <c r="B1" s="1578"/>
      <c r="C1" s="1578"/>
      <c r="D1" s="1578"/>
      <c r="E1" s="1578"/>
      <c r="F1" s="1578"/>
      <c r="G1" s="1578"/>
    </row>
    <row r="2" spans="1:7" ht="24" x14ac:dyDescent="0.15">
      <c r="A2" s="1579" t="s">
        <v>402</v>
      </c>
      <c r="B2" s="1579"/>
      <c r="C2" s="1579"/>
      <c r="D2" s="1579"/>
      <c r="E2" s="1579"/>
      <c r="F2" s="1579"/>
      <c r="G2" s="1579"/>
    </row>
    <row r="3" spans="1:7" ht="50.25" customHeight="1" x14ac:dyDescent="0.15">
      <c r="A3" s="434" t="s">
        <v>403</v>
      </c>
      <c r="B3" s="1565"/>
      <c r="C3" s="1565"/>
      <c r="D3" s="1565"/>
      <c r="E3" s="1565"/>
      <c r="F3" s="1565"/>
      <c r="G3" s="1565"/>
    </row>
    <row r="4" spans="1:7" ht="21" x14ac:dyDescent="0.15">
      <c r="A4" s="434" t="s" ph="1">
        <v>404</v>
      </c>
      <c r="B4" s="1562"/>
      <c r="C4" s="1563"/>
      <c r="D4" s="1563"/>
      <c r="E4" s="1564"/>
      <c r="F4" s="435" t="s">
        <v>405</v>
      </c>
      <c r="G4" s="436"/>
    </row>
    <row r="5" spans="1:7" ht="30" customHeight="1" x14ac:dyDescent="0.15">
      <c r="A5" s="1580" t="s">
        <v>406</v>
      </c>
      <c r="B5" s="1575" t="s">
        <v>407</v>
      </c>
      <c r="C5" s="1576"/>
      <c r="D5" s="1577"/>
      <c r="E5" s="1581" t="s">
        <v>408</v>
      </c>
      <c r="F5" s="1581"/>
      <c r="G5" s="437" t="s">
        <v>409</v>
      </c>
    </row>
    <row r="6" spans="1:7" ht="32.1" customHeight="1" x14ac:dyDescent="0.15">
      <c r="A6" s="1580"/>
      <c r="B6" s="1562"/>
      <c r="C6" s="1563"/>
      <c r="D6" s="1564"/>
      <c r="E6" s="1565"/>
      <c r="F6" s="1565"/>
      <c r="G6" s="438"/>
    </row>
    <row r="7" spans="1:7" ht="32.1" customHeight="1" x14ac:dyDescent="0.15">
      <c r="A7" s="1580"/>
      <c r="B7" s="1562"/>
      <c r="C7" s="1563"/>
      <c r="D7" s="1564"/>
      <c r="E7" s="1565"/>
      <c r="F7" s="1565"/>
      <c r="G7" s="438"/>
    </row>
    <row r="8" spans="1:7" ht="32.1" customHeight="1" x14ac:dyDescent="0.15">
      <c r="A8" s="1580"/>
      <c r="B8" s="1562"/>
      <c r="C8" s="1563"/>
      <c r="D8" s="1564"/>
      <c r="E8" s="1565"/>
      <c r="F8" s="1565"/>
      <c r="G8" s="438"/>
    </row>
    <row r="9" spans="1:7" ht="32.1" customHeight="1" x14ac:dyDescent="0.15">
      <c r="A9" s="1580"/>
      <c r="B9" s="1562"/>
      <c r="C9" s="1563"/>
      <c r="D9" s="1564"/>
      <c r="E9" s="1565"/>
      <c r="F9" s="1565"/>
      <c r="G9" s="438"/>
    </row>
    <row r="10" spans="1:7" ht="32.1" customHeight="1" x14ac:dyDescent="0.15">
      <c r="A10" s="1580"/>
      <c r="B10" s="1562"/>
      <c r="C10" s="1563"/>
      <c r="D10" s="1564"/>
      <c r="E10" s="1565"/>
      <c r="F10" s="1565"/>
      <c r="G10" s="438"/>
    </row>
    <row r="11" spans="1:7" ht="32.1" customHeight="1" x14ac:dyDescent="0.15">
      <c r="A11" s="1580"/>
      <c r="B11" s="1562"/>
      <c r="C11" s="1563"/>
      <c r="D11" s="1564"/>
      <c r="E11" s="1565"/>
      <c r="F11" s="1565"/>
      <c r="G11" s="438"/>
    </row>
    <row r="12" spans="1:7" ht="32.1" customHeight="1" x14ac:dyDescent="0.15">
      <c r="A12" s="1580"/>
      <c r="B12" s="1562"/>
      <c r="C12" s="1563"/>
      <c r="D12" s="1564"/>
      <c r="E12" s="1565"/>
      <c r="F12" s="1565"/>
      <c r="G12" s="438"/>
    </row>
    <row r="13" spans="1:7" ht="32.1" customHeight="1" x14ac:dyDescent="0.15">
      <c r="A13" s="1580"/>
      <c r="B13" s="1562"/>
      <c r="C13" s="1563"/>
      <c r="D13" s="1564"/>
      <c r="E13" s="1565"/>
      <c r="F13" s="1565"/>
      <c r="G13" s="438"/>
    </row>
    <row r="14" spans="1:7" ht="32.1" customHeight="1" x14ac:dyDescent="0.15">
      <c r="A14" s="1580"/>
      <c r="B14" s="1562"/>
      <c r="C14" s="1563"/>
      <c r="D14" s="1564"/>
      <c r="E14" s="1565"/>
      <c r="F14" s="1565"/>
      <c r="G14" s="438"/>
    </row>
    <row r="15" spans="1:7" ht="32.1" customHeight="1" x14ac:dyDescent="0.15">
      <c r="A15" s="1580"/>
      <c r="B15" s="1562"/>
      <c r="C15" s="1563"/>
      <c r="D15" s="1564"/>
      <c r="E15" s="1565"/>
      <c r="F15" s="1565"/>
      <c r="G15" s="438"/>
    </row>
    <row r="16" spans="1:7" ht="32.1" customHeight="1" x14ac:dyDescent="0.15">
      <c r="A16" s="1580"/>
      <c r="B16" s="1562"/>
      <c r="C16" s="1563"/>
      <c r="D16" s="1564"/>
      <c r="E16" s="1565"/>
      <c r="F16" s="1565"/>
      <c r="G16" s="438"/>
    </row>
    <row r="17" spans="1:7" x14ac:dyDescent="0.15">
      <c r="A17" s="1569" t="s">
        <v>410</v>
      </c>
      <c r="B17" s="1570"/>
      <c r="C17" s="1571"/>
      <c r="D17" s="434" t="s">
        <v>411</v>
      </c>
      <c r="E17" s="438"/>
      <c r="F17" s="434" t="s">
        <v>412</v>
      </c>
      <c r="G17" s="439"/>
    </row>
    <row r="18" spans="1:7" ht="30" customHeight="1" x14ac:dyDescent="0.15">
      <c r="A18" s="1569" t="s">
        <v>413</v>
      </c>
      <c r="B18" s="1570"/>
      <c r="C18" s="1571"/>
      <c r="D18" s="1572"/>
      <c r="E18" s="1573"/>
      <c r="F18" s="1573"/>
      <c r="G18" s="1574"/>
    </row>
    <row r="19" spans="1:7" ht="87.75" customHeight="1" x14ac:dyDescent="0.15">
      <c r="A19" s="1566"/>
      <c r="B19" s="1567"/>
      <c r="C19" s="1567"/>
      <c r="D19" s="1567"/>
      <c r="E19" s="1567"/>
      <c r="F19" s="1567"/>
      <c r="G19" s="1568"/>
    </row>
    <row r="20" spans="1:7" ht="30" customHeight="1" x14ac:dyDescent="0.15">
      <c r="A20" s="1575" t="s">
        <v>414</v>
      </c>
      <c r="B20" s="1576"/>
      <c r="C20" s="1577"/>
      <c r="D20" s="1572"/>
      <c r="E20" s="1573"/>
      <c r="F20" s="1573"/>
      <c r="G20" s="1574"/>
    </row>
    <row r="21" spans="1:7" ht="87.75" customHeight="1" x14ac:dyDescent="0.15">
      <c r="A21" s="1566"/>
      <c r="B21" s="1567"/>
      <c r="C21" s="1567"/>
      <c r="D21" s="1567"/>
      <c r="E21" s="1567"/>
      <c r="F21" s="1567"/>
      <c r="G21" s="1568"/>
    </row>
  </sheetData>
  <mergeCells count="36">
    <mergeCell ref="A1:G1"/>
    <mergeCell ref="A2:G2"/>
    <mergeCell ref="B3:G3"/>
    <mergeCell ref="B4:E4"/>
    <mergeCell ref="A5:A16"/>
    <mergeCell ref="B5:D5"/>
    <mergeCell ref="E5:F5"/>
    <mergeCell ref="B6:D6"/>
    <mergeCell ref="E6:F6"/>
    <mergeCell ref="B7:D7"/>
    <mergeCell ref="E7:F7"/>
    <mergeCell ref="B8:D8"/>
    <mergeCell ref="E8:F8"/>
    <mergeCell ref="B9:D9"/>
    <mergeCell ref="E9:F9"/>
    <mergeCell ref="B11:D11"/>
    <mergeCell ref="E11:F11"/>
    <mergeCell ref="B12:D12"/>
    <mergeCell ref="E12:F12"/>
    <mergeCell ref="B10:D10"/>
    <mergeCell ref="E10:F10"/>
    <mergeCell ref="B13:D13"/>
    <mergeCell ref="E13:F13"/>
    <mergeCell ref="B14:D14"/>
    <mergeCell ref="E14:F14"/>
    <mergeCell ref="B15:D15"/>
    <mergeCell ref="E15:F15"/>
    <mergeCell ref="B16:D16"/>
    <mergeCell ref="E16:F16"/>
    <mergeCell ref="A21:G21"/>
    <mergeCell ref="A17:C17"/>
    <mergeCell ref="A18:C18"/>
    <mergeCell ref="D18:G18"/>
    <mergeCell ref="A19:G19"/>
    <mergeCell ref="A20:C20"/>
    <mergeCell ref="D20:G20"/>
  </mergeCells>
  <phoneticPr fontId="7"/>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00D9-B6B3-4A30-A64C-D3C6D7DCBBCB}">
  <dimension ref="A1:G23"/>
  <sheetViews>
    <sheetView workbookViewId="0">
      <selection activeCell="G8" sqref="G8"/>
    </sheetView>
  </sheetViews>
  <sheetFormatPr defaultRowHeight="13.5" x14ac:dyDescent="0.15"/>
  <cols>
    <col min="1" max="1" width="7.125" style="433" bestFit="1" customWidth="1"/>
    <col min="2" max="2" width="10.25" style="433" bestFit="1" customWidth="1"/>
    <col min="3" max="3" width="11.125" style="433" customWidth="1"/>
    <col min="4" max="4" width="10" style="433" customWidth="1"/>
    <col min="5" max="5" width="13.5" style="433" customWidth="1"/>
    <col min="6" max="6" width="11.25" style="433" customWidth="1"/>
    <col min="7" max="7" width="23.5" style="433" customWidth="1"/>
    <col min="8" max="256" width="9" style="433"/>
    <col min="257" max="257" width="7.125" style="433" bestFit="1" customWidth="1"/>
    <col min="258" max="258" width="10.25" style="433" bestFit="1" customWidth="1"/>
    <col min="259" max="259" width="11.125" style="433" customWidth="1"/>
    <col min="260" max="260" width="10" style="433" customWidth="1"/>
    <col min="261" max="261" width="13.5" style="433" customWidth="1"/>
    <col min="262" max="262" width="11.25" style="433" customWidth="1"/>
    <col min="263" max="263" width="23.5" style="433" customWidth="1"/>
    <col min="264" max="512" width="9" style="433"/>
    <col min="513" max="513" width="7.125" style="433" bestFit="1" customWidth="1"/>
    <col min="514" max="514" width="10.25" style="433" bestFit="1" customWidth="1"/>
    <col min="515" max="515" width="11.125" style="433" customWidth="1"/>
    <col min="516" max="516" width="10" style="433" customWidth="1"/>
    <col min="517" max="517" width="13.5" style="433" customWidth="1"/>
    <col min="518" max="518" width="11.25" style="433" customWidth="1"/>
    <col min="519" max="519" width="23.5" style="433" customWidth="1"/>
    <col min="520" max="768" width="9" style="433"/>
    <col min="769" max="769" width="7.125" style="433" bestFit="1" customWidth="1"/>
    <col min="770" max="770" width="10.25" style="433" bestFit="1" customWidth="1"/>
    <col min="771" max="771" width="11.125" style="433" customWidth="1"/>
    <col min="772" max="772" width="10" style="433" customWidth="1"/>
    <col min="773" max="773" width="13.5" style="433" customWidth="1"/>
    <col min="774" max="774" width="11.25" style="433" customWidth="1"/>
    <col min="775" max="775" width="23.5" style="433" customWidth="1"/>
    <col min="776" max="1024" width="9" style="433"/>
    <col min="1025" max="1025" width="7.125" style="433" bestFit="1" customWidth="1"/>
    <col min="1026" max="1026" width="10.25" style="433" bestFit="1" customWidth="1"/>
    <col min="1027" max="1027" width="11.125" style="433" customWidth="1"/>
    <col min="1028" max="1028" width="10" style="433" customWidth="1"/>
    <col min="1029" max="1029" width="13.5" style="433" customWidth="1"/>
    <col min="1030" max="1030" width="11.25" style="433" customWidth="1"/>
    <col min="1031" max="1031" width="23.5" style="433" customWidth="1"/>
    <col min="1032" max="1280" width="9" style="433"/>
    <col min="1281" max="1281" width="7.125" style="433" bestFit="1" customWidth="1"/>
    <col min="1282" max="1282" width="10.25" style="433" bestFit="1" customWidth="1"/>
    <col min="1283" max="1283" width="11.125" style="433" customWidth="1"/>
    <col min="1284" max="1284" width="10" style="433" customWidth="1"/>
    <col min="1285" max="1285" width="13.5" style="433" customWidth="1"/>
    <col min="1286" max="1286" width="11.25" style="433" customWidth="1"/>
    <col min="1287" max="1287" width="23.5" style="433" customWidth="1"/>
    <col min="1288" max="1536" width="9" style="433"/>
    <col min="1537" max="1537" width="7.125" style="433" bestFit="1" customWidth="1"/>
    <col min="1538" max="1538" width="10.25" style="433" bestFit="1" customWidth="1"/>
    <col min="1539" max="1539" width="11.125" style="433" customWidth="1"/>
    <col min="1540" max="1540" width="10" style="433" customWidth="1"/>
    <col min="1541" max="1541" width="13.5" style="433" customWidth="1"/>
    <col min="1542" max="1542" width="11.25" style="433" customWidth="1"/>
    <col min="1543" max="1543" width="23.5" style="433" customWidth="1"/>
    <col min="1544" max="1792" width="9" style="433"/>
    <col min="1793" max="1793" width="7.125" style="433" bestFit="1" customWidth="1"/>
    <col min="1794" max="1794" width="10.25" style="433" bestFit="1" customWidth="1"/>
    <col min="1795" max="1795" width="11.125" style="433" customWidth="1"/>
    <col min="1796" max="1796" width="10" style="433" customWidth="1"/>
    <col min="1797" max="1797" width="13.5" style="433" customWidth="1"/>
    <col min="1798" max="1798" width="11.25" style="433" customWidth="1"/>
    <col min="1799" max="1799" width="23.5" style="433" customWidth="1"/>
    <col min="1800" max="2048" width="9" style="433"/>
    <col min="2049" max="2049" width="7.125" style="433" bestFit="1" customWidth="1"/>
    <col min="2050" max="2050" width="10.25" style="433" bestFit="1" customWidth="1"/>
    <col min="2051" max="2051" width="11.125" style="433" customWidth="1"/>
    <col min="2052" max="2052" width="10" style="433" customWidth="1"/>
    <col min="2053" max="2053" width="13.5" style="433" customWidth="1"/>
    <col min="2054" max="2054" width="11.25" style="433" customWidth="1"/>
    <col min="2055" max="2055" width="23.5" style="433" customWidth="1"/>
    <col min="2056" max="2304" width="9" style="433"/>
    <col min="2305" max="2305" width="7.125" style="433" bestFit="1" customWidth="1"/>
    <col min="2306" max="2306" width="10.25" style="433" bestFit="1" customWidth="1"/>
    <col min="2307" max="2307" width="11.125" style="433" customWidth="1"/>
    <col min="2308" max="2308" width="10" style="433" customWidth="1"/>
    <col min="2309" max="2309" width="13.5" style="433" customWidth="1"/>
    <col min="2310" max="2310" width="11.25" style="433" customWidth="1"/>
    <col min="2311" max="2311" width="23.5" style="433" customWidth="1"/>
    <col min="2312" max="2560" width="9" style="433"/>
    <col min="2561" max="2561" width="7.125" style="433" bestFit="1" customWidth="1"/>
    <col min="2562" max="2562" width="10.25" style="433" bestFit="1" customWidth="1"/>
    <col min="2563" max="2563" width="11.125" style="433" customWidth="1"/>
    <col min="2564" max="2564" width="10" style="433" customWidth="1"/>
    <col min="2565" max="2565" width="13.5" style="433" customWidth="1"/>
    <col min="2566" max="2566" width="11.25" style="433" customWidth="1"/>
    <col min="2567" max="2567" width="23.5" style="433" customWidth="1"/>
    <col min="2568" max="2816" width="9" style="433"/>
    <col min="2817" max="2817" width="7.125" style="433" bestFit="1" customWidth="1"/>
    <col min="2818" max="2818" width="10.25" style="433" bestFit="1" customWidth="1"/>
    <col min="2819" max="2819" width="11.125" style="433" customWidth="1"/>
    <col min="2820" max="2820" width="10" style="433" customWidth="1"/>
    <col min="2821" max="2821" width="13.5" style="433" customWidth="1"/>
    <col min="2822" max="2822" width="11.25" style="433" customWidth="1"/>
    <col min="2823" max="2823" width="23.5" style="433" customWidth="1"/>
    <col min="2824" max="3072" width="9" style="433"/>
    <col min="3073" max="3073" width="7.125" style="433" bestFit="1" customWidth="1"/>
    <col min="3074" max="3074" width="10.25" style="433" bestFit="1" customWidth="1"/>
    <col min="3075" max="3075" width="11.125" style="433" customWidth="1"/>
    <col min="3076" max="3076" width="10" style="433" customWidth="1"/>
    <col min="3077" max="3077" width="13.5" style="433" customWidth="1"/>
    <col min="3078" max="3078" width="11.25" style="433" customWidth="1"/>
    <col min="3079" max="3079" width="23.5" style="433" customWidth="1"/>
    <col min="3080" max="3328" width="9" style="433"/>
    <col min="3329" max="3329" width="7.125" style="433" bestFit="1" customWidth="1"/>
    <col min="3330" max="3330" width="10.25" style="433" bestFit="1" customWidth="1"/>
    <col min="3331" max="3331" width="11.125" style="433" customWidth="1"/>
    <col min="3332" max="3332" width="10" style="433" customWidth="1"/>
    <col min="3333" max="3333" width="13.5" style="433" customWidth="1"/>
    <col min="3334" max="3334" width="11.25" style="433" customWidth="1"/>
    <col min="3335" max="3335" width="23.5" style="433" customWidth="1"/>
    <col min="3336" max="3584" width="9" style="433"/>
    <col min="3585" max="3585" width="7.125" style="433" bestFit="1" customWidth="1"/>
    <col min="3586" max="3586" width="10.25" style="433" bestFit="1" customWidth="1"/>
    <col min="3587" max="3587" width="11.125" style="433" customWidth="1"/>
    <col min="3588" max="3588" width="10" style="433" customWidth="1"/>
    <col min="3589" max="3589" width="13.5" style="433" customWidth="1"/>
    <col min="3590" max="3590" width="11.25" style="433" customWidth="1"/>
    <col min="3591" max="3591" width="23.5" style="433" customWidth="1"/>
    <col min="3592" max="3840" width="9" style="433"/>
    <col min="3841" max="3841" width="7.125" style="433" bestFit="1" customWidth="1"/>
    <col min="3842" max="3842" width="10.25" style="433" bestFit="1" customWidth="1"/>
    <col min="3843" max="3843" width="11.125" style="433" customWidth="1"/>
    <col min="3844" max="3844" width="10" style="433" customWidth="1"/>
    <col min="3845" max="3845" width="13.5" style="433" customWidth="1"/>
    <col min="3846" max="3846" width="11.25" style="433" customWidth="1"/>
    <col min="3847" max="3847" width="23.5" style="433" customWidth="1"/>
    <col min="3848" max="4096" width="9" style="433"/>
    <col min="4097" max="4097" width="7.125" style="433" bestFit="1" customWidth="1"/>
    <col min="4098" max="4098" width="10.25" style="433" bestFit="1" customWidth="1"/>
    <col min="4099" max="4099" width="11.125" style="433" customWidth="1"/>
    <col min="4100" max="4100" width="10" style="433" customWidth="1"/>
    <col min="4101" max="4101" width="13.5" style="433" customWidth="1"/>
    <col min="4102" max="4102" width="11.25" style="433" customWidth="1"/>
    <col min="4103" max="4103" width="23.5" style="433" customWidth="1"/>
    <col min="4104" max="4352" width="9" style="433"/>
    <col min="4353" max="4353" width="7.125" style="433" bestFit="1" customWidth="1"/>
    <col min="4354" max="4354" width="10.25" style="433" bestFit="1" customWidth="1"/>
    <col min="4355" max="4355" width="11.125" style="433" customWidth="1"/>
    <col min="4356" max="4356" width="10" style="433" customWidth="1"/>
    <col min="4357" max="4357" width="13.5" style="433" customWidth="1"/>
    <col min="4358" max="4358" width="11.25" style="433" customWidth="1"/>
    <col min="4359" max="4359" width="23.5" style="433" customWidth="1"/>
    <col min="4360" max="4608" width="9" style="433"/>
    <col min="4609" max="4609" width="7.125" style="433" bestFit="1" customWidth="1"/>
    <col min="4610" max="4610" width="10.25" style="433" bestFit="1" customWidth="1"/>
    <col min="4611" max="4611" width="11.125" style="433" customWidth="1"/>
    <col min="4612" max="4612" width="10" style="433" customWidth="1"/>
    <col min="4613" max="4613" width="13.5" style="433" customWidth="1"/>
    <col min="4614" max="4614" width="11.25" style="433" customWidth="1"/>
    <col min="4615" max="4615" width="23.5" style="433" customWidth="1"/>
    <col min="4616" max="4864" width="9" style="433"/>
    <col min="4865" max="4865" width="7.125" style="433" bestFit="1" customWidth="1"/>
    <col min="4866" max="4866" width="10.25" style="433" bestFit="1" customWidth="1"/>
    <col min="4867" max="4867" width="11.125" style="433" customWidth="1"/>
    <col min="4868" max="4868" width="10" style="433" customWidth="1"/>
    <col min="4869" max="4869" width="13.5" style="433" customWidth="1"/>
    <col min="4870" max="4870" width="11.25" style="433" customWidth="1"/>
    <col min="4871" max="4871" width="23.5" style="433" customWidth="1"/>
    <col min="4872" max="5120" width="9" style="433"/>
    <col min="5121" max="5121" width="7.125" style="433" bestFit="1" customWidth="1"/>
    <col min="5122" max="5122" width="10.25" style="433" bestFit="1" customWidth="1"/>
    <col min="5123" max="5123" width="11.125" style="433" customWidth="1"/>
    <col min="5124" max="5124" width="10" style="433" customWidth="1"/>
    <col min="5125" max="5125" width="13.5" style="433" customWidth="1"/>
    <col min="5126" max="5126" width="11.25" style="433" customWidth="1"/>
    <col min="5127" max="5127" width="23.5" style="433" customWidth="1"/>
    <col min="5128" max="5376" width="9" style="433"/>
    <col min="5377" max="5377" width="7.125" style="433" bestFit="1" customWidth="1"/>
    <col min="5378" max="5378" width="10.25" style="433" bestFit="1" customWidth="1"/>
    <col min="5379" max="5379" width="11.125" style="433" customWidth="1"/>
    <col min="5380" max="5380" width="10" style="433" customWidth="1"/>
    <col min="5381" max="5381" width="13.5" style="433" customWidth="1"/>
    <col min="5382" max="5382" width="11.25" style="433" customWidth="1"/>
    <col min="5383" max="5383" width="23.5" style="433" customWidth="1"/>
    <col min="5384" max="5632" width="9" style="433"/>
    <col min="5633" max="5633" width="7.125" style="433" bestFit="1" customWidth="1"/>
    <col min="5634" max="5634" width="10.25" style="433" bestFit="1" customWidth="1"/>
    <col min="5635" max="5635" width="11.125" style="433" customWidth="1"/>
    <col min="5636" max="5636" width="10" style="433" customWidth="1"/>
    <col min="5637" max="5637" width="13.5" style="433" customWidth="1"/>
    <col min="5638" max="5638" width="11.25" style="433" customWidth="1"/>
    <col min="5639" max="5639" width="23.5" style="433" customWidth="1"/>
    <col min="5640" max="5888" width="9" style="433"/>
    <col min="5889" max="5889" width="7.125" style="433" bestFit="1" customWidth="1"/>
    <col min="5890" max="5890" width="10.25" style="433" bestFit="1" customWidth="1"/>
    <col min="5891" max="5891" width="11.125" style="433" customWidth="1"/>
    <col min="5892" max="5892" width="10" style="433" customWidth="1"/>
    <col min="5893" max="5893" width="13.5" style="433" customWidth="1"/>
    <col min="5894" max="5894" width="11.25" style="433" customWidth="1"/>
    <col min="5895" max="5895" width="23.5" style="433" customWidth="1"/>
    <col min="5896" max="6144" width="9" style="433"/>
    <col min="6145" max="6145" width="7.125" style="433" bestFit="1" customWidth="1"/>
    <col min="6146" max="6146" width="10.25" style="433" bestFit="1" customWidth="1"/>
    <col min="6147" max="6147" width="11.125" style="433" customWidth="1"/>
    <col min="6148" max="6148" width="10" style="433" customWidth="1"/>
    <col min="6149" max="6149" width="13.5" style="433" customWidth="1"/>
    <col min="6150" max="6150" width="11.25" style="433" customWidth="1"/>
    <col min="6151" max="6151" width="23.5" style="433" customWidth="1"/>
    <col min="6152" max="6400" width="9" style="433"/>
    <col min="6401" max="6401" width="7.125" style="433" bestFit="1" customWidth="1"/>
    <col min="6402" max="6402" width="10.25" style="433" bestFit="1" customWidth="1"/>
    <col min="6403" max="6403" width="11.125" style="433" customWidth="1"/>
    <col min="6404" max="6404" width="10" style="433" customWidth="1"/>
    <col min="6405" max="6405" width="13.5" style="433" customWidth="1"/>
    <col min="6406" max="6406" width="11.25" style="433" customWidth="1"/>
    <col min="6407" max="6407" width="23.5" style="433" customWidth="1"/>
    <col min="6408" max="6656" width="9" style="433"/>
    <col min="6657" max="6657" width="7.125" style="433" bestFit="1" customWidth="1"/>
    <col min="6658" max="6658" width="10.25" style="433" bestFit="1" customWidth="1"/>
    <col min="6659" max="6659" width="11.125" style="433" customWidth="1"/>
    <col min="6660" max="6660" width="10" style="433" customWidth="1"/>
    <col min="6661" max="6661" width="13.5" style="433" customWidth="1"/>
    <col min="6662" max="6662" width="11.25" style="433" customWidth="1"/>
    <col min="6663" max="6663" width="23.5" style="433" customWidth="1"/>
    <col min="6664" max="6912" width="9" style="433"/>
    <col min="6913" max="6913" width="7.125" style="433" bestFit="1" customWidth="1"/>
    <col min="6914" max="6914" width="10.25" style="433" bestFit="1" customWidth="1"/>
    <col min="6915" max="6915" width="11.125" style="433" customWidth="1"/>
    <col min="6916" max="6916" width="10" style="433" customWidth="1"/>
    <col min="6917" max="6917" width="13.5" style="433" customWidth="1"/>
    <col min="6918" max="6918" width="11.25" style="433" customWidth="1"/>
    <col min="6919" max="6919" width="23.5" style="433" customWidth="1"/>
    <col min="6920" max="7168" width="9" style="433"/>
    <col min="7169" max="7169" width="7.125" style="433" bestFit="1" customWidth="1"/>
    <col min="7170" max="7170" width="10.25" style="433" bestFit="1" customWidth="1"/>
    <col min="7171" max="7171" width="11.125" style="433" customWidth="1"/>
    <col min="7172" max="7172" width="10" style="433" customWidth="1"/>
    <col min="7173" max="7173" width="13.5" style="433" customWidth="1"/>
    <col min="7174" max="7174" width="11.25" style="433" customWidth="1"/>
    <col min="7175" max="7175" width="23.5" style="433" customWidth="1"/>
    <col min="7176" max="7424" width="9" style="433"/>
    <col min="7425" max="7425" width="7.125" style="433" bestFit="1" customWidth="1"/>
    <col min="7426" max="7426" width="10.25" style="433" bestFit="1" customWidth="1"/>
    <col min="7427" max="7427" width="11.125" style="433" customWidth="1"/>
    <col min="7428" max="7428" width="10" style="433" customWidth="1"/>
    <col min="7429" max="7429" width="13.5" style="433" customWidth="1"/>
    <col min="7430" max="7430" width="11.25" style="433" customWidth="1"/>
    <col min="7431" max="7431" width="23.5" style="433" customWidth="1"/>
    <col min="7432" max="7680" width="9" style="433"/>
    <col min="7681" max="7681" width="7.125" style="433" bestFit="1" customWidth="1"/>
    <col min="7682" max="7682" width="10.25" style="433" bestFit="1" customWidth="1"/>
    <col min="7683" max="7683" width="11.125" style="433" customWidth="1"/>
    <col min="7684" max="7684" width="10" style="433" customWidth="1"/>
    <col min="7685" max="7685" width="13.5" style="433" customWidth="1"/>
    <col min="7686" max="7686" width="11.25" style="433" customWidth="1"/>
    <col min="7687" max="7687" width="23.5" style="433" customWidth="1"/>
    <col min="7688" max="7936" width="9" style="433"/>
    <col min="7937" max="7937" width="7.125" style="433" bestFit="1" customWidth="1"/>
    <col min="7938" max="7938" width="10.25" style="433" bestFit="1" customWidth="1"/>
    <col min="7939" max="7939" width="11.125" style="433" customWidth="1"/>
    <col min="7940" max="7940" width="10" style="433" customWidth="1"/>
    <col min="7941" max="7941" width="13.5" style="433" customWidth="1"/>
    <col min="7942" max="7942" width="11.25" style="433" customWidth="1"/>
    <col min="7943" max="7943" width="23.5" style="433" customWidth="1"/>
    <col min="7944" max="8192" width="9" style="433"/>
    <col min="8193" max="8193" width="7.125" style="433" bestFit="1" customWidth="1"/>
    <col min="8194" max="8194" width="10.25" style="433" bestFit="1" customWidth="1"/>
    <col min="8195" max="8195" width="11.125" style="433" customWidth="1"/>
    <col min="8196" max="8196" width="10" style="433" customWidth="1"/>
    <col min="8197" max="8197" width="13.5" style="433" customWidth="1"/>
    <col min="8198" max="8198" width="11.25" style="433" customWidth="1"/>
    <col min="8199" max="8199" width="23.5" style="433" customWidth="1"/>
    <col min="8200" max="8448" width="9" style="433"/>
    <col min="8449" max="8449" width="7.125" style="433" bestFit="1" customWidth="1"/>
    <col min="8450" max="8450" width="10.25" style="433" bestFit="1" customWidth="1"/>
    <col min="8451" max="8451" width="11.125" style="433" customWidth="1"/>
    <col min="8452" max="8452" width="10" style="433" customWidth="1"/>
    <col min="8453" max="8453" width="13.5" style="433" customWidth="1"/>
    <col min="8454" max="8454" width="11.25" style="433" customWidth="1"/>
    <col min="8455" max="8455" width="23.5" style="433" customWidth="1"/>
    <col min="8456" max="8704" width="9" style="433"/>
    <col min="8705" max="8705" width="7.125" style="433" bestFit="1" customWidth="1"/>
    <col min="8706" max="8706" width="10.25" style="433" bestFit="1" customWidth="1"/>
    <col min="8707" max="8707" width="11.125" style="433" customWidth="1"/>
    <col min="8708" max="8708" width="10" style="433" customWidth="1"/>
    <col min="8709" max="8709" width="13.5" style="433" customWidth="1"/>
    <col min="8710" max="8710" width="11.25" style="433" customWidth="1"/>
    <col min="8711" max="8711" width="23.5" style="433" customWidth="1"/>
    <col min="8712" max="8960" width="9" style="433"/>
    <col min="8961" max="8961" width="7.125" style="433" bestFit="1" customWidth="1"/>
    <col min="8962" max="8962" width="10.25" style="433" bestFit="1" customWidth="1"/>
    <col min="8963" max="8963" width="11.125" style="433" customWidth="1"/>
    <col min="8964" max="8964" width="10" style="433" customWidth="1"/>
    <col min="8965" max="8965" width="13.5" style="433" customWidth="1"/>
    <col min="8966" max="8966" width="11.25" style="433" customWidth="1"/>
    <col min="8967" max="8967" width="23.5" style="433" customWidth="1"/>
    <col min="8968" max="9216" width="9" style="433"/>
    <col min="9217" max="9217" width="7.125" style="433" bestFit="1" customWidth="1"/>
    <col min="9218" max="9218" width="10.25" style="433" bestFit="1" customWidth="1"/>
    <col min="9219" max="9219" width="11.125" style="433" customWidth="1"/>
    <col min="9220" max="9220" width="10" style="433" customWidth="1"/>
    <col min="9221" max="9221" width="13.5" style="433" customWidth="1"/>
    <col min="9222" max="9222" width="11.25" style="433" customWidth="1"/>
    <col min="9223" max="9223" width="23.5" style="433" customWidth="1"/>
    <col min="9224" max="9472" width="9" style="433"/>
    <col min="9473" max="9473" width="7.125" style="433" bestFit="1" customWidth="1"/>
    <col min="9474" max="9474" width="10.25" style="433" bestFit="1" customWidth="1"/>
    <col min="9475" max="9475" width="11.125" style="433" customWidth="1"/>
    <col min="9476" max="9476" width="10" style="433" customWidth="1"/>
    <col min="9477" max="9477" width="13.5" style="433" customWidth="1"/>
    <col min="9478" max="9478" width="11.25" style="433" customWidth="1"/>
    <col min="9479" max="9479" width="23.5" style="433" customWidth="1"/>
    <col min="9480" max="9728" width="9" style="433"/>
    <col min="9729" max="9729" width="7.125" style="433" bestFit="1" customWidth="1"/>
    <col min="9730" max="9730" width="10.25" style="433" bestFit="1" customWidth="1"/>
    <col min="9731" max="9731" width="11.125" style="433" customWidth="1"/>
    <col min="9732" max="9732" width="10" style="433" customWidth="1"/>
    <col min="9733" max="9733" width="13.5" style="433" customWidth="1"/>
    <col min="9734" max="9734" width="11.25" style="433" customWidth="1"/>
    <col min="9735" max="9735" width="23.5" style="433" customWidth="1"/>
    <col min="9736" max="9984" width="9" style="433"/>
    <col min="9985" max="9985" width="7.125" style="433" bestFit="1" customWidth="1"/>
    <col min="9986" max="9986" width="10.25" style="433" bestFit="1" customWidth="1"/>
    <col min="9987" max="9987" width="11.125" style="433" customWidth="1"/>
    <col min="9988" max="9988" width="10" style="433" customWidth="1"/>
    <col min="9989" max="9989" width="13.5" style="433" customWidth="1"/>
    <col min="9990" max="9990" width="11.25" style="433" customWidth="1"/>
    <col min="9991" max="9991" width="23.5" style="433" customWidth="1"/>
    <col min="9992" max="10240" width="9" style="433"/>
    <col min="10241" max="10241" width="7.125" style="433" bestFit="1" customWidth="1"/>
    <col min="10242" max="10242" width="10.25" style="433" bestFit="1" customWidth="1"/>
    <col min="10243" max="10243" width="11.125" style="433" customWidth="1"/>
    <col min="10244" max="10244" width="10" style="433" customWidth="1"/>
    <col min="10245" max="10245" width="13.5" style="433" customWidth="1"/>
    <col min="10246" max="10246" width="11.25" style="433" customWidth="1"/>
    <col min="10247" max="10247" width="23.5" style="433" customWidth="1"/>
    <col min="10248" max="10496" width="9" style="433"/>
    <col min="10497" max="10497" width="7.125" style="433" bestFit="1" customWidth="1"/>
    <col min="10498" max="10498" width="10.25" style="433" bestFit="1" customWidth="1"/>
    <col min="10499" max="10499" width="11.125" style="433" customWidth="1"/>
    <col min="10500" max="10500" width="10" style="433" customWidth="1"/>
    <col min="10501" max="10501" width="13.5" style="433" customWidth="1"/>
    <col min="10502" max="10502" width="11.25" style="433" customWidth="1"/>
    <col min="10503" max="10503" width="23.5" style="433" customWidth="1"/>
    <col min="10504" max="10752" width="9" style="433"/>
    <col min="10753" max="10753" width="7.125" style="433" bestFit="1" customWidth="1"/>
    <col min="10754" max="10754" width="10.25" style="433" bestFit="1" customWidth="1"/>
    <col min="10755" max="10755" width="11.125" style="433" customWidth="1"/>
    <col min="10756" max="10756" width="10" style="433" customWidth="1"/>
    <col min="10757" max="10757" width="13.5" style="433" customWidth="1"/>
    <col min="10758" max="10758" width="11.25" style="433" customWidth="1"/>
    <col min="10759" max="10759" width="23.5" style="433" customWidth="1"/>
    <col min="10760" max="11008" width="9" style="433"/>
    <col min="11009" max="11009" width="7.125" style="433" bestFit="1" customWidth="1"/>
    <col min="11010" max="11010" width="10.25" style="433" bestFit="1" customWidth="1"/>
    <col min="11011" max="11011" width="11.125" style="433" customWidth="1"/>
    <col min="11012" max="11012" width="10" style="433" customWidth="1"/>
    <col min="11013" max="11013" width="13.5" style="433" customWidth="1"/>
    <col min="11014" max="11014" width="11.25" style="433" customWidth="1"/>
    <col min="11015" max="11015" width="23.5" style="433" customWidth="1"/>
    <col min="11016" max="11264" width="9" style="433"/>
    <col min="11265" max="11265" width="7.125" style="433" bestFit="1" customWidth="1"/>
    <col min="11266" max="11266" width="10.25" style="433" bestFit="1" customWidth="1"/>
    <col min="11267" max="11267" width="11.125" style="433" customWidth="1"/>
    <col min="11268" max="11268" width="10" style="433" customWidth="1"/>
    <col min="11269" max="11269" width="13.5" style="433" customWidth="1"/>
    <col min="11270" max="11270" width="11.25" style="433" customWidth="1"/>
    <col min="11271" max="11271" width="23.5" style="433" customWidth="1"/>
    <col min="11272" max="11520" width="9" style="433"/>
    <col min="11521" max="11521" width="7.125" style="433" bestFit="1" customWidth="1"/>
    <col min="11522" max="11522" width="10.25" style="433" bestFit="1" customWidth="1"/>
    <col min="11523" max="11523" width="11.125" style="433" customWidth="1"/>
    <col min="11524" max="11524" width="10" style="433" customWidth="1"/>
    <col min="11525" max="11525" width="13.5" style="433" customWidth="1"/>
    <col min="11526" max="11526" width="11.25" style="433" customWidth="1"/>
    <col min="11527" max="11527" width="23.5" style="433" customWidth="1"/>
    <col min="11528" max="11776" width="9" style="433"/>
    <col min="11777" max="11777" width="7.125" style="433" bestFit="1" customWidth="1"/>
    <col min="11778" max="11778" width="10.25" style="433" bestFit="1" customWidth="1"/>
    <col min="11779" max="11779" width="11.125" style="433" customWidth="1"/>
    <col min="11780" max="11780" width="10" style="433" customWidth="1"/>
    <col min="11781" max="11781" width="13.5" style="433" customWidth="1"/>
    <col min="11782" max="11782" width="11.25" style="433" customWidth="1"/>
    <col min="11783" max="11783" width="23.5" style="433" customWidth="1"/>
    <col min="11784" max="12032" width="9" style="433"/>
    <col min="12033" max="12033" width="7.125" style="433" bestFit="1" customWidth="1"/>
    <col min="12034" max="12034" width="10.25" style="433" bestFit="1" customWidth="1"/>
    <col min="12035" max="12035" width="11.125" style="433" customWidth="1"/>
    <col min="12036" max="12036" width="10" style="433" customWidth="1"/>
    <col min="12037" max="12037" width="13.5" style="433" customWidth="1"/>
    <col min="12038" max="12038" width="11.25" style="433" customWidth="1"/>
    <col min="12039" max="12039" width="23.5" style="433" customWidth="1"/>
    <col min="12040" max="12288" width="9" style="433"/>
    <col min="12289" max="12289" width="7.125" style="433" bestFit="1" customWidth="1"/>
    <col min="12290" max="12290" width="10.25" style="433" bestFit="1" customWidth="1"/>
    <col min="12291" max="12291" width="11.125" style="433" customWidth="1"/>
    <col min="12292" max="12292" width="10" style="433" customWidth="1"/>
    <col min="12293" max="12293" width="13.5" style="433" customWidth="1"/>
    <col min="12294" max="12294" width="11.25" style="433" customWidth="1"/>
    <col min="12295" max="12295" width="23.5" style="433" customWidth="1"/>
    <col min="12296" max="12544" width="9" style="433"/>
    <col min="12545" max="12545" width="7.125" style="433" bestFit="1" customWidth="1"/>
    <col min="12546" max="12546" width="10.25" style="433" bestFit="1" customWidth="1"/>
    <col min="12547" max="12547" width="11.125" style="433" customWidth="1"/>
    <col min="12548" max="12548" width="10" style="433" customWidth="1"/>
    <col min="12549" max="12549" width="13.5" style="433" customWidth="1"/>
    <col min="12550" max="12550" width="11.25" style="433" customWidth="1"/>
    <col min="12551" max="12551" width="23.5" style="433" customWidth="1"/>
    <col min="12552" max="12800" width="9" style="433"/>
    <col min="12801" max="12801" width="7.125" style="433" bestFit="1" customWidth="1"/>
    <col min="12802" max="12802" width="10.25" style="433" bestFit="1" customWidth="1"/>
    <col min="12803" max="12803" width="11.125" style="433" customWidth="1"/>
    <col min="12804" max="12804" width="10" style="433" customWidth="1"/>
    <col min="12805" max="12805" width="13.5" style="433" customWidth="1"/>
    <col min="12806" max="12806" width="11.25" style="433" customWidth="1"/>
    <col min="12807" max="12807" width="23.5" style="433" customWidth="1"/>
    <col min="12808" max="13056" width="9" style="433"/>
    <col min="13057" max="13057" width="7.125" style="433" bestFit="1" customWidth="1"/>
    <col min="13058" max="13058" width="10.25" style="433" bestFit="1" customWidth="1"/>
    <col min="13059" max="13059" width="11.125" style="433" customWidth="1"/>
    <col min="13060" max="13060" width="10" style="433" customWidth="1"/>
    <col min="13061" max="13061" width="13.5" style="433" customWidth="1"/>
    <col min="13062" max="13062" width="11.25" style="433" customWidth="1"/>
    <col min="13063" max="13063" width="23.5" style="433" customWidth="1"/>
    <col min="13064" max="13312" width="9" style="433"/>
    <col min="13313" max="13313" width="7.125" style="433" bestFit="1" customWidth="1"/>
    <col min="13314" max="13314" width="10.25" style="433" bestFit="1" customWidth="1"/>
    <col min="13315" max="13315" width="11.125" style="433" customWidth="1"/>
    <col min="13316" max="13316" width="10" style="433" customWidth="1"/>
    <col min="13317" max="13317" width="13.5" style="433" customWidth="1"/>
    <col min="13318" max="13318" width="11.25" style="433" customWidth="1"/>
    <col min="13319" max="13319" width="23.5" style="433" customWidth="1"/>
    <col min="13320" max="13568" width="9" style="433"/>
    <col min="13569" max="13569" width="7.125" style="433" bestFit="1" customWidth="1"/>
    <col min="13570" max="13570" width="10.25" style="433" bestFit="1" customWidth="1"/>
    <col min="13571" max="13571" width="11.125" style="433" customWidth="1"/>
    <col min="13572" max="13572" width="10" style="433" customWidth="1"/>
    <col min="13573" max="13573" width="13.5" style="433" customWidth="1"/>
    <col min="13574" max="13574" width="11.25" style="433" customWidth="1"/>
    <col min="13575" max="13575" width="23.5" style="433" customWidth="1"/>
    <col min="13576" max="13824" width="9" style="433"/>
    <col min="13825" max="13825" width="7.125" style="433" bestFit="1" customWidth="1"/>
    <col min="13826" max="13826" width="10.25" style="433" bestFit="1" customWidth="1"/>
    <col min="13827" max="13827" width="11.125" style="433" customWidth="1"/>
    <col min="13828" max="13828" width="10" style="433" customWidth="1"/>
    <col min="13829" max="13829" width="13.5" style="433" customWidth="1"/>
    <col min="13830" max="13830" width="11.25" style="433" customWidth="1"/>
    <col min="13831" max="13831" width="23.5" style="433" customWidth="1"/>
    <col min="13832" max="14080" width="9" style="433"/>
    <col min="14081" max="14081" width="7.125" style="433" bestFit="1" customWidth="1"/>
    <col min="14082" max="14082" width="10.25" style="433" bestFit="1" customWidth="1"/>
    <col min="14083" max="14083" width="11.125" style="433" customWidth="1"/>
    <col min="14084" max="14084" width="10" style="433" customWidth="1"/>
    <col min="14085" max="14085" width="13.5" style="433" customWidth="1"/>
    <col min="14086" max="14086" width="11.25" style="433" customWidth="1"/>
    <col min="14087" max="14087" width="23.5" style="433" customWidth="1"/>
    <col min="14088" max="14336" width="9" style="433"/>
    <col min="14337" max="14337" width="7.125" style="433" bestFit="1" customWidth="1"/>
    <col min="14338" max="14338" width="10.25" style="433" bestFit="1" customWidth="1"/>
    <col min="14339" max="14339" width="11.125" style="433" customWidth="1"/>
    <col min="14340" max="14340" width="10" style="433" customWidth="1"/>
    <col min="14341" max="14341" width="13.5" style="433" customWidth="1"/>
    <col min="14342" max="14342" width="11.25" style="433" customWidth="1"/>
    <col min="14343" max="14343" width="23.5" style="433" customWidth="1"/>
    <col min="14344" max="14592" width="9" style="433"/>
    <col min="14593" max="14593" width="7.125" style="433" bestFit="1" customWidth="1"/>
    <col min="14594" max="14594" width="10.25" style="433" bestFit="1" customWidth="1"/>
    <col min="14595" max="14595" width="11.125" style="433" customWidth="1"/>
    <col min="14596" max="14596" width="10" style="433" customWidth="1"/>
    <col min="14597" max="14597" width="13.5" style="433" customWidth="1"/>
    <col min="14598" max="14598" width="11.25" style="433" customWidth="1"/>
    <col min="14599" max="14599" width="23.5" style="433" customWidth="1"/>
    <col min="14600" max="14848" width="9" style="433"/>
    <col min="14849" max="14849" width="7.125" style="433" bestFit="1" customWidth="1"/>
    <col min="14850" max="14850" width="10.25" style="433" bestFit="1" customWidth="1"/>
    <col min="14851" max="14851" width="11.125" style="433" customWidth="1"/>
    <col min="14852" max="14852" width="10" style="433" customWidth="1"/>
    <col min="14853" max="14853" width="13.5" style="433" customWidth="1"/>
    <col min="14854" max="14854" width="11.25" style="433" customWidth="1"/>
    <col min="14855" max="14855" width="23.5" style="433" customWidth="1"/>
    <col min="14856" max="15104" width="9" style="433"/>
    <col min="15105" max="15105" width="7.125" style="433" bestFit="1" customWidth="1"/>
    <col min="15106" max="15106" width="10.25" style="433" bestFit="1" customWidth="1"/>
    <col min="15107" max="15107" width="11.125" style="433" customWidth="1"/>
    <col min="15108" max="15108" width="10" style="433" customWidth="1"/>
    <col min="15109" max="15109" width="13.5" style="433" customWidth="1"/>
    <col min="15110" max="15110" width="11.25" style="433" customWidth="1"/>
    <col min="15111" max="15111" width="23.5" style="433" customWidth="1"/>
    <col min="15112" max="15360" width="9" style="433"/>
    <col min="15361" max="15361" width="7.125" style="433" bestFit="1" customWidth="1"/>
    <col min="15362" max="15362" width="10.25" style="433" bestFit="1" customWidth="1"/>
    <col min="15363" max="15363" width="11.125" style="433" customWidth="1"/>
    <col min="15364" max="15364" width="10" style="433" customWidth="1"/>
    <col min="15365" max="15365" width="13.5" style="433" customWidth="1"/>
    <col min="15366" max="15366" width="11.25" style="433" customWidth="1"/>
    <col min="15367" max="15367" width="23.5" style="433" customWidth="1"/>
    <col min="15368" max="15616" width="9" style="433"/>
    <col min="15617" max="15617" width="7.125" style="433" bestFit="1" customWidth="1"/>
    <col min="15618" max="15618" width="10.25" style="433" bestFit="1" customWidth="1"/>
    <col min="15619" max="15619" width="11.125" style="433" customWidth="1"/>
    <col min="15620" max="15620" width="10" style="433" customWidth="1"/>
    <col min="15621" max="15621" width="13.5" style="433" customWidth="1"/>
    <col min="15622" max="15622" width="11.25" style="433" customWidth="1"/>
    <col min="15623" max="15623" width="23.5" style="433" customWidth="1"/>
    <col min="15624" max="15872" width="9" style="433"/>
    <col min="15873" max="15873" width="7.125" style="433" bestFit="1" customWidth="1"/>
    <col min="15874" max="15874" width="10.25" style="433" bestFit="1" customWidth="1"/>
    <col min="15875" max="15875" width="11.125" style="433" customWidth="1"/>
    <col min="15876" max="15876" width="10" style="433" customWidth="1"/>
    <col min="15877" max="15877" width="13.5" style="433" customWidth="1"/>
    <col min="15878" max="15878" width="11.25" style="433" customWidth="1"/>
    <col min="15879" max="15879" width="23.5" style="433" customWidth="1"/>
    <col min="15880" max="16128" width="9" style="433"/>
    <col min="16129" max="16129" width="7.125" style="433" bestFit="1" customWidth="1"/>
    <col min="16130" max="16130" width="10.25" style="433" bestFit="1" customWidth="1"/>
    <col min="16131" max="16131" width="11.125" style="433" customWidth="1"/>
    <col min="16132" max="16132" width="10" style="433" customWidth="1"/>
    <col min="16133" max="16133" width="13.5" style="433" customWidth="1"/>
    <col min="16134" max="16134" width="11.25" style="433" customWidth="1"/>
    <col min="16135" max="16135" width="23.5" style="433" customWidth="1"/>
    <col min="16136" max="16384" width="9" style="433"/>
  </cols>
  <sheetData>
    <row r="1" spans="1:7" ht="14.25" x14ac:dyDescent="0.15">
      <c r="A1" s="1578" t="s">
        <v>401</v>
      </c>
      <c r="B1" s="1578"/>
      <c r="C1" s="1578"/>
      <c r="D1" s="1578"/>
      <c r="E1" s="1578"/>
      <c r="F1" s="1578"/>
      <c r="G1" s="1578"/>
    </row>
    <row r="2" spans="1:7" ht="24" x14ac:dyDescent="0.15">
      <c r="A2" s="1579" t="s">
        <v>415</v>
      </c>
      <c r="B2" s="1579"/>
      <c r="C2" s="1579"/>
      <c r="D2" s="1579"/>
      <c r="E2" s="1579"/>
      <c r="F2" s="1579"/>
      <c r="G2" s="1579"/>
    </row>
    <row r="3" spans="1:7" ht="48" customHeight="1" x14ac:dyDescent="0.15">
      <c r="A3" s="434" t="s">
        <v>403</v>
      </c>
      <c r="B3" s="1565"/>
      <c r="C3" s="1565"/>
      <c r="D3" s="1565"/>
      <c r="E3" s="1565"/>
      <c r="F3" s="1565"/>
      <c r="G3" s="1565"/>
    </row>
    <row r="4" spans="1:7" ht="21" x14ac:dyDescent="0.15">
      <c r="A4" s="434" t="s" ph="1">
        <v>404</v>
      </c>
      <c r="B4" s="1562"/>
      <c r="C4" s="1563"/>
      <c r="D4" s="1563"/>
      <c r="E4" s="1564"/>
      <c r="F4" s="435" t="s">
        <v>405</v>
      </c>
      <c r="G4" s="436"/>
    </row>
    <row r="5" spans="1:7" ht="30" customHeight="1" x14ac:dyDescent="0.15">
      <c r="A5" s="1580" t="s">
        <v>406</v>
      </c>
      <c r="B5" s="1575" t="s">
        <v>407</v>
      </c>
      <c r="C5" s="1576"/>
      <c r="D5" s="1577"/>
      <c r="E5" s="1581" t="s">
        <v>408</v>
      </c>
      <c r="F5" s="1581"/>
      <c r="G5" s="437" t="s">
        <v>409</v>
      </c>
    </row>
    <row r="6" spans="1:7" ht="32.1" customHeight="1" x14ac:dyDescent="0.15">
      <c r="A6" s="1580"/>
      <c r="B6" s="1562"/>
      <c r="C6" s="1563"/>
      <c r="D6" s="1564"/>
      <c r="E6" s="1565"/>
      <c r="F6" s="1565"/>
      <c r="G6" s="438"/>
    </row>
    <row r="7" spans="1:7" ht="32.1" customHeight="1" x14ac:dyDescent="0.15">
      <c r="A7" s="1580"/>
      <c r="B7" s="1562"/>
      <c r="C7" s="1563"/>
      <c r="D7" s="1564"/>
      <c r="E7" s="1565"/>
      <c r="F7" s="1565"/>
      <c r="G7" s="438"/>
    </row>
    <row r="8" spans="1:7" ht="32.1" customHeight="1" x14ac:dyDescent="0.15">
      <c r="A8" s="1580"/>
      <c r="B8" s="1562"/>
      <c r="C8" s="1563"/>
      <c r="D8" s="1564"/>
      <c r="E8" s="1565"/>
      <c r="F8" s="1565"/>
      <c r="G8" s="438"/>
    </row>
    <row r="9" spans="1:7" ht="32.1" customHeight="1" x14ac:dyDescent="0.15">
      <c r="A9" s="1580"/>
      <c r="B9" s="1562"/>
      <c r="C9" s="1563"/>
      <c r="D9" s="1564"/>
      <c r="E9" s="1565"/>
      <c r="F9" s="1565"/>
      <c r="G9" s="438"/>
    </row>
    <row r="10" spans="1:7" ht="32.1" customHeight="1" x14ac:dyDescent="0.15">
      <c r="A10" s="1580"/>
      <c r="B10" s="1562"/>
      <c r="C10" s="1563"/>
      <c r="D10" s="1564"/>
      <c r="E10" s="1565"/>
      <c r="F10" s="1565"/>
      <c r="G10" s="438"/>
    </row>
    <row r="11" spans="1:7" ht="32.1" customHeight="1" x14ac:dyDescent="0.15">
      <c r="A11" s="1580"/>
      <c r="B11" s="1562"/>
      <c r="C11" s="1563"/>
      <c r="D11" s="1564"/>
      <c r="E11" s="1565"/>
      <c r="F11" s="1565"/>
      <c r="G11" s="438"/>
    </row>
    <row r="12" spans="1:7" ht="32.1" customHeight="1" x14ac:dyDescent="0.15">
      <c r="A12" s="1580"/>
      <c r="B12" s="1562"/>
      <c r="C12" s="1563"/>
      <c r="D12" s="1564"/>
      <c r="E12" s="1565"/>
      <c r="F12" s="1565"/>
      <c r="G12" s="438"/>
    </row>
    <row r="13" spans="1:7" ht="32.1" customHeight="1" x14ac:dyDescent="0.15">
      <c r="A13" s="1580"/>
      <c r="B13" s="1562"/>
      <c r="C13" s="1563"/>
      <c r="D13" s="1564"/>
      <c r="E13" s="1565"/>
      <c r="F13" s="1565"/>
      <c r="G13" s="438"/>
    </row>
    <row r="14" spans="1:7" ht="32.1" customHeight="1" x14ac:dyDescent="0.15">
      <c r="A14" s="1580"/>
      <c r="B14" s="1562"/>
      <c r="C14" s="1563"/>
      <c r="D14" s="1564"/>
      <c r="E14" s="1565"/>
      <c r="F14" s="1565"/>
      <c r="G14" s="438"/>
    </row>
    <row r="15" spans="1:7" ht="32.1" customHeight="1" x14ac:dyDescent="0.15">
      <c r="A15" s="1580"/>
      <c r="B15" s="1562"/>
      <c r="C15" s="1563"/>
      <c r="D15" s="1564"/>
      <c r="E15" s="1565"/>
      <c r="F15" s="1565"/>
      <c r="G15" s="438"/>
    </row>
    <row r="16" spans="1:7" ht="32.1" customHeight="1" x14ac:dyDescent="0.15">
      <c r="A16" s="1580"/>
      <c r="B16" s="1562"/>
      <c r="C16" s="1563"/>
      <c r="D16" s="1564"/>
      <c r="E16" s="1565"/>
      <c r="F16" s="1565"/>
      <c r="G16" s="438"/>
    </row>
    <row r="17" spans="1:7" x14ac:dyDescent="0.15">
      <c r="A17" s="1569" t="s">
        <v>410</v>
      </c>
      <c r="B17" s="1570"/>
      <c r="C17" s="1571"/>
      <c r="D17" s="434" t="s">
        <v>411</v>
      </c>
      <c r="E17" s="438"/>
      <c r="F17" s="434" t="s">
        <v>412</v>
      </c>
      <c r="G17" s="439"/>
    </row>
    <row r="18" spans="1:7" ht="30" customHeight="1" x14ac:dyDescent="0.15">
      <c r="A18" s="1575" t="s">
        <v>414</v>
      </c>
      <c r="B18" s="1576"/>
      <c r="C18" s="1577"/>
      <c r="D18" s="1572"/>
      <c r="E18" s="1573"/>
      <c r="F18" s="1573"/>
      <c r="G18" s="1574"/>
    </row>
    <row r="19" spans="1:7" ht="87.75" customHeight="1" x14ac:dyDescent="0.15">
      <c r="A19" s="1582"/>
      <c r="B19" s="1583"/>
      <c r="C19" s="1583"/>
      <c r="D19" s="1583"/>
      <c r="E19" s="1583"/>
      <c r="F19" s="1583"/>
      <c r="G19" s="1584"/>
    </row>
    <row r="20" spans="1:7" ht="30" customHeight="1" x14ac:dyDescent="0.15">
      <c r="A20" s="1582"/>
      <c r="B20" s="1583"/>
      <c r="C20" s="1583"/>
      <c r="D20" s="1583"/>
      <c r="E20" s="1583"/>
      <c r="F20" s="1583"/>
      <c r="G20" s="1584"/>
    </row>
    <row r="21" spans="1:7" ht="87.75" customHeight="1" x14ac:dyDescent="0.15">
      <c r="A21" s="1585"/>
      <c r="B21" s="1586"/>
      <c r="C21" s="1586"/>
      <c r="D21" s="1586"/>
      <c r="E21" s="1586"/>
      <c r="F21" s="1586"/>
      <c r="G21" s="1587"/>
    </row>
    <row r="23" spans="1:7" x14ac:dyDescent="0.15">
      <c r="A23" s="1588"/>
      <c r="B23" s="1589"/>
      <c r="C23" s="1589"/>
      <c r="D23" s="1589"/>
      <c r="E23" s="1589"/>
      <c r="F23" s="1589"/>
      <c r="G23" s="1589"/>
    </row>
  </sheetData>
  <mergeCells count="34">
    <mergeCell ref="A1:G1"/>
    <mergeCell ref="A2:G2"/>
    <mergeCell ref="B3:G3"/>
    <mergeCell ref="B4:E4"/>
    <mergeCell ref="A5:A16"/>
    <mergeCell ref="B5:D5"/>
    <mergeCell ref="E5:F5"/>
    <mergeCell ref="B6:D6"/>
    <mergeCell ref="E6:F6"/>
    <mergeCell ref="B7:D7"/>
    <mergeCell ref="E7:F7"/>
    <mergeCell ref="B8:D8"/>
    <mergeCell ref="E8:F8"/>
    <mergeCell ref="B9:D9"/>
    <mergeCell ref="E9:F9"/>
    <mergeCell ref="B11:D11"/>
    <mergeCell ref="E11:F11"/>
    <mergeCell ref="B12:D12"/>
    <mergeCell ref="E12:F12"/>
    <mergeCell ref="B10:D10"/>
    <mergeCell ref="E10:F10"/>
    <mergeCell ref="B13:D13"/>
    <mergeCell ref="E13:F13"/>
    <mergeCell ref="B14:D14"/>
    <mergeCell ref="E14:F14"/>
    <mergeCell ref="B15:D15"/>
    <mergeCell ref="E15:F15"/>
    <mergeCell ref="A19:G21"/>
    <mergeCell ref="A23:G23"/>
    <mergeCell ref="B16:D16"/>
    <mergeCell ref="E16:F16"/>
    <mergeCell ref="A17:C17"/>
    <mergeCell ref="A18:C18"/>
    <mergeCell ref="D18:G18"/>
  </mergeCells>
  <phoneticPr fontId="7"/>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2319-F203-4090-9197-FF492DE27E00}">
  <dimension ref="A1:G22"/>
  <sheetViews>
    <sheetView workbookViewId="0">
      <selection activeCell="K9" sqref="K9"/>
    </sheetView>
  </sheetViews>
  <sheetFormatPr defaultRowHeight="13.5" x14ac:dyDescent="0.15"/>
  <cols>
    <col min="1" max="1" width="7.125" style="433" bestFit="1" customWidth="1"/>
    <col min="2" max="2" width="10.25" style="433" bestFit="1" customWidth="1"/>
    <col min="3" max="3" width="11.125" style="433" customWidth="1"/>
    <col min="4" max="4" width="10" style="433" customWidth="1"/>
    <col min="5" max="5" width="13.5" style="433" customWidth="1"/>
    <col min="6" max="6" width="11.25" style="433" customWidth="1"/>
    <col min="7" max="7" width="23.5" style="433" customWidth="1"/>
    <col min="8" max="256" width="9" style="433"/>
    <col min="257" max="257" width="7.125" style="433" bestFit="1" customWidth="1"/>
    <col min="258" max="258" width="10.25" style="433" bestFit="1" customWidth="1"/>
    <col min="259" max="259" width="11.125" style="433" customWidth="1"/>
    <col min="260" max="260" width="10" style="433" customWidth="1"/>
    <col min="261" max="261" width="13.5" style="433" customWidth="1"/>
    <col min="262" max="262" width="11.25" style="433" customWidth="1"/>
    <col min="263" max="263" width="23.5" style="433" customWidth="1"/>
    <col min="264" max="512" width="9" style="433"/>
    <col min="513" max="513" width="7.125" style="433" bestFit="1" customWidth="1"/>
    <col min="514" max="514" width="10.25" style="433" bestFit="1" customWidth="1"/>
    <col min="515" max="515" width="11.125" style="433" customWidth="1"/>
    <col min="516" max="516" width="10" style="433" customWidth="1"/>
    <col min="517" max="517" width="13.5" style="433" customWidth="1"/>
    <col min="518" max="518" width="11.25" style="433" customWidth="1"/>
    <col min="519" max="519" width="23.5" style="433" customWidth="1"/>
    <col min="520" max="768" width="9" style="433"/>
    <col min="769" max="769" width="7.125" style="433" bestFit="1" customWidth="1"/>
    <col min="770" max="770" width="10.25" style="433" bestFit="1" customWidth="1"/>
    <col min="771" max="771" width="11.125" style="433" customWidth="1"/>
    <col min="772" max="772" width="10" style="433" customWidth="1"/>
    <col min="773" max="773" width="13.5" style="433" customWidth="1"/>
    <col min="774" max="774" width="11.25" style="433" customWidth="1"/>
    <col min="775" max="775" width="23.5" style="433" customWidth="1"/>
    <col min="776" max="1024" width="9" style="433"/>
    <col min="1025" max="1025" width="7.125" style="433" bestFit="1" customWidth="1"/>
    <col min="1026" max="1026" width="10.25" style="433" bestFit="1" customWidth="1"/>
    <col min="1027" max="1027" width="11.125" style="433" customWidth="1"/>
    <col min="1028" max="1028" width="10" style="433" customWidth="1"/>
    <col min="1029" max="1029" width="13.5" style="433" customWidth="1"/>
    <col min="1030" max="1030" width="11.25" style="433" customWidth="1"/>
    <col min="1031" max="1031" width="23.5" style="433" customWidth="1"/>
    <col min="1032" max="1280" width="9" style="433"/>
    <col min="1281" max="1281" width="7.125" style="433" bestFit="1" customWidth="1"/>
    <col min="1282" max="1282" width="10.25" style="433" bestFit="1" customWidth="1"/>
    <col min="1283" max="1283" width="11.125" style="433" customWidth="1"/>
    <col min="1284" max="1284" width="10" style="433" customWidth="1"/>
    <col min="1285" max="1285" width="13.5" style="433" customWidth="1"/>
    <col min="1286" max="1286" width="11.25" style="433" customWidth="1"/>
    <col min="1287" max="1287" width="23.5" style="433" customWidth="1"/>
    <col min="1288" max="1536" width="9" style="433"/>
    <col min="1537" max="1537" width="7.125" style="433" bestFit="1" customWidth="1"/>
    <col min="1538" max="1538" width="10.25" style="433" bestFit="1" customWidth="1"/>
    <col min="1539" max="1539" width="11.125" style="433" customWidth="1"/>
    <col min="1540" max="1540" width="10" style="433" customWidth="1"/>
    <col min="1541" max="1541" width="13.5" style="433" customWidth="1"/>
    <col min="1542" max="1542" width="11.25" style="433" customWidth="1"/>
    <col min="1543" max="1543" width="23.5" style="433" customWidth="1"/>
    <col min="1544" max="1792" width="9" style="433"/>
    <col min="1793" max="1793" width="7.125" style="433" bestFit="1" customWidth="1"/>
    <col min="1794" max="1794" width="10.25" style="433" bestFit="1" customWidth="1"/>
    <col min="1795" max="1795" width="11.125" style="433" customWidth="1"/>
    <col min="1796" max="1796" width="10" style="433" customWidth="1"/>
    <col min="1797" max="1797" width="13.5" style="433" customWidth="1"/>
    <col min="1798" max="1798" width="11.25" style="433" customWidth="1"/>
    <col min="1799" max="1799" width="23.5" style="433" customWidth="1"/>
    <col min="1800" max="2048" width="9" style="433"/>
    <col min="2049" max="2049" width="7.125" style="433" bestFit="1" customWidth="1"/>
    <col min="2050" max="2050" width="10.25" style="433" bestFit="1" customWidth="1"/>
    <col min="2051" max="2051" width="11.125" style="433" customWidth="1"/>
    <col min="2052" max="2052" width="10" style="433" customWidth="1"/>
    <col min="2053" max="2053" width="13.5" style="433" customWidth="1"/>
    <col min="2054" max="2054" width="11.25" style="433" customWidth="1"/>
    <col min="2055" max="2055" width="23.5" style="433" customWidth="1"/>
    <col min="2056" max="2304" width="9" style="433"/>
    <col min="2305" max="2305" width="7.125" style="433" bestFit="1" customWidth="1"/>
    <col min="2306" max="2306" width="10.25" style="433" bestFit="1" customWidth="1"/>
    <col min="2307" max="2307" width="11.125" style="433" customWidth="1"/>
    <col min="2308" max="2308" width="10" style="433" customWidth="1"/>
    <col min="2309" max="2309" width="13.5" style="433" customWidth="1"/>
    <col min="2310" max="2310" width="11.25" style="433" customWidth="1"/>
    <col min="2311" max="2311" width="23.5" style="433" customWidth="1"/>
    <col min="2312" max="2560" width="9" style="433"/>
    <col min="2561" max="2561" width="7.125" style="433" bestFit="1" customWidth="1"/>
    <col min="2562" max="2562" width="10.25" style="433" bestFit="1" customWidth="1"/>
    <col min="2563" max="2563" width="11.125" style="433" customWidth="1"/>
    <col min="2564" max="2564" width="10" style="433" customWidth="1"/>
    <col min="2565" max="2565" width="13.5" style="433" customWidth="1"/>
    <col min="2566" max="2566" width="11.25" style="433" customWidth="1"/>
    <col min="2567" max="2567" width="23.5" style="433" customWidth="1"/>
    <col min="2568" max="2816" width="9" style="433"/>
    <col min="2817" max="2817" width="7.125" style="433" bestFit="1" customWidth="1"/>
    <col min="2818" max="2818" width="10.25" style="433" bestFit="1" customWidth="1"/>
    <col min="2819" max="2819" width="11.125" style="433" customWidth="1"/>
    <col min="2820" max="2820" width="10" style="433" customWidth="1"/>
    <col min="2821" max="2821" width="13.5" style="433" customWidth="1"/>
    <col min="2822" max="2822" width="11.25" style="433" customWidth="1"/>
    <col min="2823" max="2823" width="23.5" style="433" customWidth="1"/>
    <col min="2824" max="3072" width="9" style="433"/>
    <col min="3073" max="3073" width="7.125" style="433" bestFit="1" customWidth="1"/>
    <col min="3074" max="3074" width="10.25" style="433" bestFit="1" customWidth="1"/>
    <col min="3075" max="3075" width="11.125" style="433" customWidth="1"/>
    <col min="3076" max="3076" width="10" style="433" customWidth="1"/>
    <col min="3077" max="3077" width="13.5" style="433" customWidth="1"/>
    <col min="3078" max="3078" width="11.25" style="433" customWidth="1"/>
    <col min="3079" max="3079" width="23.5" style="433" customWidth="1"/>
    <col min="3080" max="3328" width="9" style="433"/>
    <col min="3329" max="3329" width="7.125" style="433" bestFit="1" customWidth="1"/>
    <col min="3330" max="3330" width="10.25" style="433" bestFit="1" customWidth="1"/>
    <col min="3331" max="3331" width="11.125" style="433" customWidth="1"/>
    <col min="3332" max="3332" width="10" style="433" customWidth="1"/>
    <col min="3333" max="3333" width="13.5" style="433" customWidth="1"/>
    <col min="3334" max="3334" width="11.25" style="433" customWidth="1"/>
    <col min="3335" max="3335" width="23.5" style="433" customWidth="1"/>
    <col min="3336" max="3584" width="9" style="433"/>
    <col min="3585" max="3585" width="7.125" style="433" bestFit="1" customWidth="1"/>
    <col min="3586" max="3586" width="10.25" style="433" bestFit="1" customWidth="1"/>
    <col min="3587" max="3587" width="11.125" style="433" customWidth="1"/>
    <col min="3588" max="3588" width="10" style="433" customWidth="1"/>
    <col min="3589" max="3589" width="13.5" style="433" customWidth="1"/>
    <col min="3590" max="3590" width="11.25" style="433" customWidth="1"/>
    <col min="3591" max="3591" width="23.5" style="433" customWidth="1"/>
    <col min="3592" max="3840" width="9" style="433"/>
    <col min="3841" max="3841" width="7.125" style="433" bestFit="1" customWidth="1"/>
    <col min="3842" max="3842" width="10.25" style="433" bestFit="1" customWidth="1"/>
    <col min="3843" max="3843" width="11.125" style="433" customWidth="1"/>
    <col min="3844" max="3844" width="10" style="433" customWidth="1"/>
    <col min="3845" max="3845" width="13.5" style="433" customWidth="1"/>
    <col min="3846" max="3846" width="11.25" style="433" customWidth="1"/>
    <col min="3847" max="3847" width="23.5" style="433" customWidth="1"/>
    <col min="3848" max="4096" width="9" style="433"/>
    <col min="4097" max="4097" width="7.125" style="433" bestFit="1" customWidth="1"/>
    <col min="4098" max="4098" width="10.25" style="433" bestFit="1" customWidth="1"/>
    <col min="4099" max="4099" width="11.125" style="433" customWidth="1"/>
    <col min="4100" max="4100" width="10" style="433" customWidth="1"/>
    <col min="4101" max="4101" width="13.5" style="433" customWidth="1"/>
    <col min="4102" max="4102" width="11.25" style="433" customWidth="1"/>
    <col min="4103" max="4103" width="23.5" style="433" customWidth="1"/>
    <col min="4104" max="4352" width="9" style="433"/>
    <col min="4353" max="4353" width="7.125" style="433" bestFit="1" customWidth="1"/>
    <col min="4354" max="4354" width="10.25" style="433" bestFit="1" customWidth="1"/>
    <col min="4355" max="4355" width="11.125" style="433" customWidth="1"/>
    <col min="4356" max="4356" width="10" style="433" customWidth="1"/>
    <col min="4357" max="4357" width="13.5" style="433" customWidth="1"/>
    <col min="4358" max="4358" width="11.25" style="433" customWidth="1"/>
    <col min="4359" max="4359" width="23.5" style="433" customWidth="1"/>
    <col min="4360" max="4608" width="9" style="433"/>
    <col min="4609" max="4609" width="7.125" style="433" bestFit="1" customWidth="1"/>
    <col min="4610" max="4610" width="10.25" style="433" bestFit="1" customWidth="1"/>
    <col min="4611" max="4611" width="11.125" style="433" customWidth="1"/>
    <col min="4612" max="4612" width="10" style="433" customWidth="1"/>
    <col min="4613" max="4613" width="13.5" style="433" customWidth="1"/>
    <col min="4614" max="4614" width="11.25" style="433" customWidth="1"/>
    <col min="4615" max="4615" width="23.5" style="433" customWidth="1"/>
    <col min="4616" max="4864" width="9" style="433"/>
    <col min="4865" max="4865" width="7.125" style="433" bestFit="1" customWidth="1"/>
    <col min="4866" max="4866" width="10.25" style="433" bestFit="1" customWidth="1"/>
    <col min="4867" max="4867" width="11.125" style="433" customWidth="1"/>
    <col min="4868" max="4868" width="10" style="433" customWidth="1"/>
    <col min="4869" max="4869" width="13.5" style="433" customWidth="1"/>
    <col min="4870" max="4870" width="11.25" style="433" customWidth="1"/>
    <col min="4871" max="4871" width="23.5" style="433" customWidth="1"/>
    <col min="4872" max="5120" width="9" style="433"/>
    <col min="5121" max="5121" width="7.125" style="433" bestFit="1" customWidth="1"/>
    <col min="5122" max="5122" width="10.25" style="433" bestFit="1" customWidth="1"/>
    <col min="5123" max="5123" width="11.125" style="433" customWidth="1"/>
    <col min="5124" max="5124" width="10" style="433" customWidth="1"/>
    <col min="5125" max="5125" width="13.5" style="433" customWidth="1"/>
    <col min="5126" max="5126" width="11.25" style="433" customWidth="1"/>
    <col min="5127" max="5127" width="23.5" style="433" customWidth="1"/>
    <col min="5128" max="5376" width="9" style="433"/>
    <col min="5377" max="5377" width="7.125" style="433" bestFit="1" customWidth="1"/>
    <col min="5378" max="5378" width="10.25" style="433" bestFit="1" customWidth="1"/>
    <col min="5379" max="5379" width="11.125" style="433" customWidth="1"/>
    <col min="5380" max="5380" width="10" style="433" customWidth="1"/>
    <col min="5381" max="5381" width="13.5" style="433" customWidth="1"/>
    <col min="5382" max="5382" width="11.25" style="433" customWidth="1"/>
    <col min="5383" max="5383" width="23.5" style="433" customWidth="1"/>
    <col min="5384" max="5632" width="9" style="433"/>
    <col min="5633" max="5633" width="7.125" style="433" bestFit="1" customWidth="1"/>
    <col min="5634" max="5634" width="10.25" style="433" bestFit="1" customWidth="1"/>
    <col min="5635" max="5635" width="11.125" style="433" customWidth="1"/>
    <col min="5636" max="5636" width="10" style="433" customWidth="1"/>
    <col min="5637" max="5637" width="13.5" style="433" customWidth="1"/>
    <col min="5638" max="5638" width="11.25" style="433" customWidth="1"/>
    <col min="5639" max="5639" width="23.5" style="433" customWidth="1"/>
    <col min="5640" max="5888" width="9" style="433"/>
    <col min="5889" max="5889" width="7.125" style="433" bestFit="1" customWidth="1"/>
    <col min="5890" max="5890" width="10.25" style="433" bestFit="1" customWidth="1"/>
    <col min="5891" max="5891" width="11.125" style="433" customWidth="1"/>
    <col min="5892" max="5892" width="10" style="433" customWidth="1"/>
    <col min="5893" max="5893" width="13.5" style="433" customWidth="1"/>
    <col min="5894" max="5894" width="11.25" style="433" customWidth="1"/>
    <col min="5895" max="5895" width="23.5" style="433" customWidth="1"/>
    <col min="5896" max="6144" width="9" style="433"/>
    <col min="6145" max="6145" width="7.125" style="433" bestFit="1" customWidth="1"/>
    <col min="6146" max="6146" width="10.25" style="433" bestFit="1" customWidth="1"/>
    <col min="6147" max="6147" width="11.125" style="433" customWidth="1"/>
    <col min="6148" max="6148" width="10" style="433" customWidth="1"/>
    <col min="6149" max="6149" width="13.5" style="433" customWidth="1"/>
    <col min="6150" max="6150" width="11.25" style="433" customWidth="1"/>
    <col min="6151" max="6151" width="23.5" style="433" customWidth="1"/>
    <col min="6152" max="6400" width="9" style="433"/>
    <col min="6401" max="6401" width="7.125" style="433" bestFit="1" customWidth="1"/>
    <col min="6402" max="6402" width="10.25" style="433" bestFit="1" customWidth="1"/>
    <col min="6403" max="6403" width="11.125" style="433" customWidth="1"/>
    <col min="6404" max="6404" width="10" style="433" customWidth="1"/>
    <col min="6405" max="6405" width="13.5" style="433" customWidth="1"/>
    <col min="6406" max="6406" width="11.25" style="433" customWidth="1"/>
    <col min="6407" max="6407" width="23.5" style="433" customWidth="1"/>
    <col min="6408" max="6656" width="9" style="433"/>
    <col min="6657" max="6657" width="7.125" style="433" bestFit="1" customWidth="1"/>
    <col min="6658" max="6658" width="10.25" style="433" bestFit="1" customWidth="1"/>
    <col min="6659" max="6659" width="11.125" style="433" customWidth="1"/>
    <col min="6660" max="6660" width="10" style="433" customWidth="1"/>
    <col min="6661" max="6661" width="13.5" style="433" customWidth="1"/>
    <col min="6662" max="6662" width="11.25" style="433" customWidth="1"/>
    <col min="6663" max="6663" width="23.5" style="433" customWidth="1"/>
    <col min="6664" max="6912" width="9" style="433"/>
    <col min="6913" max="6913" width="7.125" style="433" bestFit="1" customWidth="1"/>
    <col min="6914" max="6914" width="10.25" style="433" bestFit="1" customWidth="1"/>
    <col min="6915" max="6915" width="11.125" style="433" customWidth="1"/>
    <col min="6916" max="6916" width="10" style="433" customWidth="1"/>
    <col min="6917" max="6917" width="13.5" style="433" customWidth="1"/>
    <col min="6918" max="6918" width="11.25" style="433" customWidth="1"/>
    <col min="6919" max="6919" width="23.5" style="433" customWidth="1"/>
    <col min="6920" max="7168" width="9" style="433"/>
    <col min="7169" max="7169" width="7.125" style="433" bestFit="1" customWidth="1"/>
    <col min="7170" max="7170" width="10.25" style="433" bestFit="1" customWidth="1"/>
    <col min="7171" max="7171" width="11.125" style="433" customWidth="1"/>
    <col min="7172" max="7172" width="10" style="433" customWidth="1"/>
    <col min="7173" max="7173" width="13.5" style="433" customWidth="1"/>
    <col min="7174" max="7174" width="11.25" style="433" customWidth="1"/>
    <col min="7175" max="7175" width="23.5" style="433" customWidth="1"/>
    <col min="7176" max="7424" width="9" style="433"/>
    <col min="7425" max="7425" width="7.125" style="433" bestFit="1" customWidth="1"/>
    <col min="7426" max="7426" width="10.25" style="433" bestFit="1" customWidth="1"/>
    <col min="7427" max="7427" width="11.125" style="433" customWidth="1"/>
    <col min="7428" max="7428" width="10" style="433" customWidth="1"/>
    <col min="7429" max="7429" width="13.5" style="433" customWidth="1"/>
    <col min="7430" max="7430" width="11.25" style="433" customWidth="1"/>
    <col min="7431" max="7431" width="23.5" style="433" customWidth="1"/>
    <col min="7432" max="7680" width="9" style="433"/>
    <col min="7681" max="7681" width="7.125" style="433" bestFit="1" customWidth="1"/>
    <col min="7682" max="7682" width="10.25" style="433" bestFit="1" customWidth="1"/>
    <col min="7683" max="7683" width="11.125" style="433" customWidth="1"/>
    <col min="7684" max="7684" width="10" style="433" customWidth="1"/>
    <col min="7685" max="7685" width="13.5" style="433" customWidth="1"/>
    <col min="7686" max="7686" width="11.25" style="433" customWidth="1"/>
    <col min="7687" max="7687" width="23.5" style="433" customWidth="1"/>
    <col min="7688" max="7936" width="9" style="433"/>
    <col min="7937" max="7937" width="7.125" style="433" bestFit="1" customWidth="1"/>
    <col min="7938" max="7938" width="10.25" style="433" bestFit="1" customWidth="1"/>
    <col min="7939" max="7939" width="11.125" style="433" customWidth="1"/>
    <col min="7940" max="7940" width="10" style="433" customWidth="1"/>
    <col min="7941" max="7941" width="13.5" style="433" customWidth="1"/>
    <col min="7942" max="7942" width="11.25" style="433" customWidth="1"/>
    <col min="7943" max="7943" width="23.5" style="433" customWidth="1"/>
    <col min="7944" max="8192" width="9" style="433"/>
    <col min="8193" max="8193" width="7.125" style="433" bestFit="1" customWidth="1"/>
    <col min="8194" max="8194" width="10.25" style="433" bestFit="1" customWidth="1"/>
    <col min="8195" max="8195" width="11.125" style="433" customWidth="1"/>
    <col min="8196" max="8196" width="10" style="433" customWidth="1"/>
    <col min="8197" max="8197" width="13.5" style="433" customWidth="1"/>
    <col min="8198" max="8198" width="11.25" style="433" customWidth="1"/>
    <col min="8199" max="8199" width="23.5" style="433" customWidth="1"/>
    <col min="8200" max="8448" width="9" style="433"/>
    <col min="8449" max="8449" width="7.125" style="433" bestFit="1" customWidth="1"/>
    <col min="8450" max="8450" width="10.25" style="433" bestFit="1" customWidth="1"/>
    <col min="8451" max="8451" width="11.125" style="433" customWidth="1"/>
    <col min="8452" max="8452" width="10" style="433" customWidth="1"/>
    <col min="8453" max="8453" width="13.5" style="433" customWidth="1"/>
    <col min="8454" max="8454" width="11.25" style="433" customWidth="1"/>
    <col min="8455" max="8455" width="23.5" style="433" customWidth="1"/>
    <col min="8456" max="8704" width="9" style="433"/>
    <col min="8705" max="8705" width="7.125" style="433" bestFit="1" customWidth="1"/>
    <col min="8706" max="8706" width="10.25" style="433" bestFit="1" customWidth="1"/>
    <col min="8707" max="8707" width="11.125" style="433" customWidth="1"/>
    <col min="8708" max="8708" width="10" style="433" customWidth="1"/>
    <col min="8709" max="8709" width="13.5" style="433" customWidth="1"/>
    <col min="8710" max="8710" width="11.25" style="433" customWidth="1"/>
    <col min="8711" max="8711" width="23.5" style="433" customWidth="1"/>
    <col min="8712" max="8960" width="9" style="433"/>
    <col min="8961" max="8961" width="7.125" style="433" bestFit="1" customWidth="1"/>
    <col min="8962" max="8962" width="10.25" style="433" bestFit="1" customWidth="1"/>
    <col min="8963" max="8963" width="11.125" style="433" customWidth="1"/>
    <col min="8964" max="8964" width="10" style="433" customWidth="1"/>
    <col min="8965" max="8965" width="13.5" style="433" customWidth="1"/>
    <col min="8966" max="8966" width="11.25" style="433" customWidth="1"/>
    <col min="8967" max="8967" width="23.5" style="433" customWidth="1"/>
    <col min="8968" max="9216" width="9" style="433"/>
    <col min="9217" max="9217" width="7.125" style="433" bestFit="1" customWidth="1"/>
    <col min="9218" max="9218" width="10.25" style="433" bestFit="1" customWidth="1"/>
    <col min="9219" max="9219" width="11.125" style="433" customWidth="1"/>
    <col min="9220" max="9220" width="10" style="433" customWidth="1"/>
    <col min="9221" max="9221" width="13.5" style="433" customWidth="1"/>
    <col min="9222" max="9222" width="11.25" style="433" customWidth="1"/>
    <col min="9223" max="9223" width="23.5" style="433" customWidth="1"/>
    <col min="9224" max="9472" width="9" style="433"/>
    <col min="9473" max="9473" width="7.125" style="433" bestFit="1" customWidth="1"/>
    <col min="9474" max="9474" width="10.25" style="433" bestFit="1" customWidth="1"/>
    <col min="9475" max="9475" width="11.125" style="433" customWidth="1"/>
    <col min="9476" max="9476" width="10" style="433" customWidth="1"/>
    <col min="9477" max="9477" width="13.5" style="433" customWidth="1"/>
    <col min="9478" max="9478" width="11.25" style="433" customWidth="1"/>
    <col min="9479" max="9479" width="23.5" style="433" customWidth="1"/>
    <col min="9480" max="9728" width="9" style="433"/>
    <col min="9729" max="9729" width="7.125" style="433" bestFit="1" customWidth="1"/>
    <col min="9730" max="9730" width="10.25" style="433" bestFit="1" customWidth="1"/>
    <col min="9731" max="9731" width="11.125" style="433" customWidth="1"/>
    <col min="9732" max="9732" width="10" style="433" customWidth="1"/>
    <col min="9733" max="9733" width="13.5" style="433" customWidth="1"/>
    <col min="9734" max="9734" width="11.25" style="433" customWidth="1"/>
    <col min="9735" max="9735" width="23.5" style="433" customWidth="1"/>
    <col min="9736" max="9984" width="9" style="433"/>
    <col min="9985" max="9985" width="7.125" style="433" bestFit="1" customWidth="1"/>
    <col min="9986" max="9986" width="10.25" style="433" bestFit="1" customWidth="1"/>
    <col min="9987" max="9987" width="11.125" style="433" customWidth="1"/>
    <col min="9988" max="9988" width="10" style="433" customWidth="1"/>
    <col min="9989" max="9989" width="13.5" style="433" customWidth="1"/>
    <col min="9990" max="9990" width="11.25" style="433" customWidth="1"/>
    <col min="9991" max="9991" width="23.5" style="433" customWidth="1"/>
    <col min="9992" max="10240" width="9" style="433"/>
    <col min="10241" max="10241" width="7.125" style="433" bestFit="1" customWidth="1"/>
    <col min="10242" max="10242" width="10.25" style="433" bestFit="1" customWidth="1"/>
    <col min="10243" max="10243" width="11.125" style="433" customWidth="1"/>
    <col min="10244" max="10244" width="10" style="433" customWidth="1"/>
    <col min="10245" max="10245" width="13.5" style="433" customWidth="1"/>
    <col min="10246" max="10246" width="11.25" style="433" customWidth="1"/>
    <col min="10247" max="10247" width="23.5" style="433" customWidth="1"/>
    <col min="10248" max="10496" width="9" style="433"/>
    <col min="10497" max="10497" width="7.125" style="433" bestFit="1" customWidth="1"/>
    <col min="10498" max="10498" width="10.25" style="433" bestFit="1" customWidth="1"/>
    <col min="10499" max="10499" width="11.125" style="433" customWidth="1"/>
    <col min="10500" max="10500" width="10" style="433" customWidth="1"/>
    <col min="10501" max="10501" width="13.5" style="433" customWidth="1"/>
    <col min="10502" max="10502" width="11.25" style="433" customWidth="1"/>
    <col min="10503" max="10503" width="23.5" style="433" customWidth="1"/>
    <col min="10504" max="10752" width="9" style="433"/>
    <col min="10753" max="10753" width="7.125" style="433" bestFit="1" customWidth="1"/>
    <col min="10754" max="10754" width="10.25" style="433" bestFit="1" customWidth="1"/>
    <col min="10755" max="10755" width="11.125" style="433" customWidth="1"/>
    <col min="10756" max="10756" width="10" style="433" customWidth="1"/>
    <col min="10757" max="10757" width="13.5" style="433" customWidth="1"/>
    <col min="10758" max="10758" width="11.25" style="433" customWidth="1"/>
    <col min="10759" max="10759" width="23.5" style="433" customWidth="1"/>
    <col min="10760" max="11008" width="9" style="433"/>
    <col min="11009" max="11009" width="7.125" style="433" bestFit="1" customWidth="1"/>
    <col min="11010" max="11010" width="10.25" style="433" bestFit="1" customWidth="1"/>
    <col min="11011" max="11011" width="11.125" style="433" customWidth="1"/>
    <col min="11012" max="11012" width="10" style="433" customWidth="1"/>
    <col min="11013" max="11013" width="13.5" style="433" customWidth="1"/>
    <col min="11014" max="11014" width="11.25" style="433" customWidth="1"/>
    <col min="11015" max="11015" width="23.5" style="433" customWidth="1"/>
    <col min="11016" max="11264" width="9" style="433"/>
    <col min="11265" max="11265" width="7.125" style="433" bestFit="1" customWidth="1"/>
    <col min="11266" max="11266" width="10.25" style="433" bestFit="1" customWidth="1"/>
    <col min="11267" max="11267" width="11.125" style="433" customWidth="1"/>
    <col min="11268" max="11268" width="10" style="433" customWidth="1"/>
    <col min="11269" max="11269" width="13.5" style="433" customWidth="1"/>
    <col min="11270" max="11270" width="11.25" style="433" customWidth="1"/>
    <col min="11271" max="11271" width="23.5" style="433" customWidth="1"/>
    <col min="11272" max="11520" width="9" style="433"/>
    <col min="11521" max="11521" width="7.125" style="433" bestFit="1" customWidth="1"/>
    <col min="11522" max="11522" width="10.25" style="433" bestFit="1" customWidth="1"/>
    <col min="11523" max="11523" width="11.125" style="433" customWidth="1"/>
    <col min="11524" max="11524" width="10" style="433" customWidth="1"/>
    <col min="11525" max="11525" width="13.5" style="433" customWidth="1"/>
    <col min="11526" max="11526" width="11.25" style="433" customWidth="1"/>
    <col min="11527" max="11527" width="23.5" style="433" customWidth="1"/>
    <col min="11528" max="11776" width="9" style="433"/>
    <col min="11777" max="11777" width="7.125" style="433" bestFit="1" customWidth="1"/>
    <col min="11778" max="11778" width="10.25" style="433" bestFit="1" customWidth="1"/>
    <col min="11779" max="11779" width="11.125" style="433" customWidth="1"/>
    <col min="11780" max="11780" width="10" style="433" customWidth="1"/>
    <col min="11781" max="11781" width="13.5" style="433" customWidth="1"/>
    <col min="11782" max="11782" width="11.25" style="433" customWidth="1"/>
    <col min="11783" max="11783" width="23.5" style="433" customWidth="1"/>
    <col min="11784" max="12032" width="9" style="433"/>
    <col min="12033" max="12033" width="7.125" style="433" bestFit="1" customWidth="1"/>
    <col min="12034" max="12034" width="10.25" style="433" bestFit="1" customWidth="1"/>
    <col min="12035" max="12035" width="11.125" style="433" customWidth="1"/>
    <col min="12036" max="12036" width="10" style="433" customWidth="1"/>
    <col min="12037" max="12037" width="13.5" style="433" customWidth="1"/>
    <col min="12038" max="12038" width="11.25" style="433" customWidth="1"/>
    <col min="12039" max="12039" width="23.5" style="433" customWidth="1"/>
    <col min="12040" max="12288" width="9" style="433"/>
    <col min="12289" max="12289" width="7.125" style="433" bestFit="1" customWidth="1"/>
    <col min="12290" max="12290" width="10.25" style="433" bestFit="1" customWidth="1"/>
    <col min="12291" max="12291" width="11.125" style="433" customWidth="1"/>
    <col min="12292" max="12292" width="10" style="433" customWidth="1"/>
    <col min="12293" max="12293" width="13.5" style="433" customWidth="1"/>
    <col min="12294" max="12294" width="11.25" style="433" customWidth="1"/>
    <col min="12295" max="12295" width="23.5" style="433" customWidth="1"/>
    <col min="12296" max="12544" width="9" style="433"/>
    <col min="12545" max="12545" width="7.125" style="433" bestFit="1" customWidth="1"/>
    <col min="12546" max="12546" width="10.25" style="433" bestFit="1" customWidth="1"/>
    <col min="12547" max="12547" width="11.125" style="433" customWidth="1"/>
    <col min="12548" max="12548" width="10" style="433" customWidth="1"/>
    <col min="12549" max="12549" width="13.5" style="433" customWidth="1"/>
    <col min="12550" max="12550" width="11.25" style="433" customWidth="1"/>
    <col min="12551" max="12551" width="23.5" style="433" customWidth="1"/>
    <col min="12552" max="12800" width="9" style="433"/>
    <col min="12801" max="12801" width="7.125" style="433" bestFit="1" customWidth="1"/>
    <col min="12802" max="12802" width="10.25" style="433" bestFit="1" customWidth="1"/>
    <col min="12803" max="12803" width="11.125" style="433" customWidth="1"/>
    <col min="12804" max="12804" width="10" style="433" customWidth="1"/>
    <col min="12805" max="12805" width="13.5" style="433" customWidth="1"/>
    <col min="12806" max="12806" width="11.25" style="433" customWidth="1"/>
    <col min="12807" max="12807" width="23.5" style="433" customWidth="1"/>
    <col min="12808" max="13056" width="9" style="433"/>
    <col min="13057" max="13057" width="7.125" style="433" bestFit="1" customWidth="1"/>
    <col min="13058" max="13058" width="10.25" style="433" bestFit="1" customWidth="1"/>
    <col min="13059" max="13059" width="11.125" style="433" customWidth="1"/>
    <col min="13060" max="13060" width="10" style="433" customWidth="1"/>
    <col min="13061" max="13061" width="13.5" style="433" customWidth="1"/>
    <col min="13062" max="13062" width="11.25" style="433" customWidth="1"/>
    <col min="13063" max="13063" width="23.5" style="433" customWidth="1"/>
    <col min="13064" max="13312" width="9" style="433"/>
    <col min="13313" max="13313" width="7.125" style="433" bestFit="1" customWidth="1"/>
    <col min="13314" max="13314" width="10.25" style="433" bestFit="1" customWidth="1"/>
    <col min="13315" max="13315" width="11.125" style="433" customWidth="1"/>
    <col min="13316" max="13316" width="10" style="433" customWidth="1"/>
    <col min="13317" max="13317" width="13.5" style="433" customWidth="1"/>
    <col min="13318" max="13318" width="11.25" style="433" customWidth="1"/>
    <col min="13319" max="13319" width="23.5" style="433" customWidth="1"/>
    <col min="13320" max="13568" width="9" style="433"/>
    <col min="13569" max="13569" width="7.125" style="433" bestFit="1" customWidth="1"/>
    <col min="13570" max="13570" width="10.25" style="433" bestFit="1" customWidth="1"/>
    <col min="13571" max="13571" width="11.125" style="433" customWidth="1"/>
    <col min="13572" max="13572" width="10" style="433" customWidth="1"/>
    <col min="13573" max="13573" width="13.5" style="433" customWidth="1"/>
    <col min="13574" max="13574" width="11.25" style="433" customWidth="1"/>
    <col min="13575" max="13575" width="23.5" style="433" customWidth="1"/>
    <col min="13576" max="13824" width="9" style="433"/>
    <col min="13825" max="13825" width="7.125" style="433" bestFit="1" customWidth="1"/>
    <col min="13826" max="13826" width="10.25" style="433" bestFit="1" customWidth="1"/>
    <col min="13827" max="13827" width="11.125" style="433" customWidth="1"/>
    <col min="13828" max="13828" width="10" style="433" customWidth="1"/>
    <col min="13829" max="13829" width="13.5" style="433" customWidth="1"/>
    <col min="13830" max="13830" width="11.25" style="433" customWidth="1"/>
    <col min="13831" max="13831" width="23.5" style="433" customWidth="1"/>
    <col min="13832" max="14080" width="9" style="433"/>
    <col min="14081" max="14081" width="7.125" style="433" bestFit="1" customWidth="1"/>
    <col min="14082" max="14082" width="10.25" style="433" bestFit="1" customWidth="1"/>
    <col min="14083" max="14083" width="11.125" style="433" customWidth="1"/>
    <col min="14084" max="14084" width="10" style="433" customWidth="1"/>
    <col min="14085" max="14085" width="13.5" style="433" customWidth="1"/>
    <col min="14086" max="14086" width="11.25" style="433" customWidth="1"/>
    <col min="14087" max="14087" width="23.5" style="433" customWidth="1"/>
    <col min="14088" max="14336" width="9" style="433"/>
    <col min="14337" max="14337" width="7.125" style="433" bestFit="1" customWidth="1"/>
    <col min="14338" max="14338" width="10.25" style="433" bestFit="1" customWidth="1"/>
    <col min="14339" max="14339" width="11.125" style="433" customWidth="1"/>
    <col min="14340" max="14340" width="10" style="433" customWidth="1"/>
    <col min="14341" max="14341" width="13.5" style="433" customWidth="1"/>
    <col min="14342" max="14342" width="11.25" style="433" customWidth="1"/>
    <col min="14343" max="14343" width="23.5" style="433" customWidth="1"/>
    <col min="14344" max="14592" width="9" style="433"/>
    <col min="14593" max="14593" width="7.125" style="433" bestFit="1" customWidth="1"/>
    <col min="14594" max="14594" width="10.25" style="433" bestFit="1" customWidth="1"/>
    <col min="14595" max="14595" width="11.125" style="433" customWidth="1"/>
    <col min="14596" max="14596" width="10" style="433" customWidth="1"/>
    <col min="14597" max="14597" width="13.5" style="433" customWidth="1"/>
    <col min="14598" max="14598" width="11.25" style="433" customWidth="1"/>
    <col min="14599" max="14599" width="23.5" style="433" customWidth="1"/>
    <col min="14600" max="14848" width="9" style="433"/>
    <col min="14849" max="14849" width="7.125" style="433" bestFit="1" customWidth="1"/>
    <col min="14850" max="14850" width="10.25" style="433" bestFit="1" customWidth="1"/>
    <col min="14851" max="14851" width="11.125" style="433" customWidth="1"/>
    <col min="14852" max="14852" width="10" style="433" customWidth="1"/>
    <col min="14853" max="14853" width="13.5" style="433" customWidth="1"/>
    <col min="14854" max="14854" width="11.25" style="433" customWidth="1"/>
    <col min="14855" max="14855" width="23.5" style="433" customWidth="1"/>
    <col min="14856" max="15104" width="9" style="433"/>
    <col min="15105" max="15105" width="7.125" style="433" bestFit="1" customWidth="1"/>
    <col min="15106" max="15106" width="10.25" style="433" bestFit="1" customWidth="1"/>
    <col min="15107" max="15107" width="11.125" style="433" customWidth="1"/>
    <col min="15108" max="15108" width="10" style="433" customWidth="1"/>
    <col min="15109" max="15109" width="13.5" style="433" customWidth="1"/>
    <col min="15110" max="15110" width="11.25" style="433" customWidth="1"/>
    <col min="15111" max="15111" width="23.5" style="433" customWidth="1"/>
    <col min="15112" max="15360" width="9" style="433"/>
    <col min="15361" max="15361" width="7.125" style="433" bestFit="1" customWidth="1"/>
    <col min="15362" max="15362" width="10.25" style="433" bestFit="1" customWidth="1"/>
    <col min="15363" max="15363" width="11.125" style="433" customWidth="1"/>
    <col min="15364" max="15364" width="10" style="433" customWidth="1"/>
    <col min="15365" max="15365" width="13.5" style="433" customWidth="1"/>
    <col min="15366" max="15366" width="11.25" style="433" customWidth="1"/>
    <col min="15367" max="15367" width="23.5" style="433" customWidth="1"/>
    <col min="15368" max="15616" width="9" style="433"/>
    <col min="15617" max="15617" width="7.125" style="433" bestFit="1" customWidth="1"/>
    <col min="15618" max="15618" width="10.25" style="433" bestFit="1" customWidth="1"/>
    <col min="15619" max="15619" width="11.125" style="433" customWidth="1"/>
    <col min="15620" max="15620" width="10" style="433" customWidth="1"/>
    <col min="15621" max="15621" width="13.5" style="433" customWidth="1"/>
    <col min="15622" max="15622" width="11.25" style="433" customWidth="1"/>
    <col min="15623" max="15623" width="23.5" style="433" customWidth="1"/>
    <col min="15624" max="15872" width="9" style="433"/>
    <col min="15873" max="15873" width="7.125" style="433" bestFit="1" customWidth="1"/>
    <col min="15874" max="15874" width="10.25" style="433" bestFit="1" customWidth="1"/>
    <col min="15875" max="15875" width="11.125" style="433" customWidth="1"/>
    <col min="15876" max="15876" width="10" style="433" customWidth="1"/>
    <col min="15877" max="15877" width="13.5" style="433" customWidth="1"/>
    <col min="15878" max="15878" width="11.25" style="433" customWidth="1"/>
    <col min="15879" max="15879" width="23.5" style="433" customWidth="1"/>
    <col min="15880" max="16128" width="9" style="433"/>
    <col min="16129" max="16129" width="7.125" style="433" bestFit="1" customWidth="1"/>
    <col min="16130" max="16130" width="10.25" style="433" bestFit="1" customWidth="1"/>
    <col min="16131" max="16131" width="11.125" style="433" customWidth="1"/>
    <col min="16132" max="16132" width="10" style="433" customWidth="1"/>
    <col min="16133" max="16133" width="13.5" style="433" customWidth="1"/>
    <col min="16134" max="16134" width="11.25" style="433" customWidth="1"/>
    <col min="16135" max="16135" width="23.5" style="433" customWidth="1"/>
    <col min="16136" max="16384" width="9" style="433"/>
  </cols>
  <sheetData>
    <row r="1" spans="1:7" ht="14.25" x14ac:dyDescent="0.15">
      <c r="A1" s="1578" t="s">
        <v>401</v>
      </c>
      <c r="B1" s="1578"/>
      <c r="C1" s="1578"/>
      <c r="D1" s="1578"/>
      <c r="E1" s="1578"/>
      <c r="F1" s="1578"/>
      <c r="G1" s="1578"/>
    </row>
    <row r="2" spans="1:7" ht="24" x14ac:dyDescent="0.15">
      <c r="A2" s="1579" t="s">
        <v>416</v>
      </c>
      <c r="B2" s="1579"/>
      <c r="C2" s="1579"/>
      <c r="D2" s="1579"/>
      <c r="E2" s="1579"/>
      <c r="F2" s="1579"/>
      <c r="G2" s="1579"/>
    </row>
    <row r="3" spans="1:7" ht="50.25" customHeight="1" x14ac:dyDescent="0.15">
      <c r="A3" s="434" t="s">
        <v>403</v>
      </c>
      <c r="B3" s="1565"/>
      <c r="C3" s="1565"/>
      <c r="D3" s="1565"/>
      <c r="E3" s="1565"/>
      <c r="F3" s="1565"/>
      <c r="G3" s="1565"/>
    </row>
    <row r="4" spans="1:7" ht="21" x14ac:dyDescent="0.15">
      <c r="A4" s="434" t="s" ph="1">
        <v>404</v>
      </c>
      <c r="B4" s="1562"/>
      <c r="C4" s="1563"/>
      <c r="D4" s="1563"/>
      <c r="E4" s="1564"/>
      <c r="F4" s="435" t="s">
        <v>405</v>
      </c>
      <c r="G4" s="436"/>
    </row>
    <row r="5" spans="1:7" ht="30" customHeight="1" x14ac:dyDescent="0.15">
      <c r="A5" s="1580" t="s">
        <v>406</v>
      </c>
      <c r="B5" s="1575" t="s">
        <v>407</v>
      </c>
      <c r="C5" s="1576"/>
      <c r="D5" s="1577"/>
      <c r="E5" s="1581" t="s">
        <v>408</v>
      </c>
      <c r="F5" s="1581"/>
      <c r="G5" s="437" t="s">
        <v>409</v>
      </c>
    </row>
    <row r="6" spans="1:7" ht="32.1" customHeight="1" x14ac:dyDescent="0.15">
      <c r="A6" s="1580"/>
      <c r="B6" s="1562"/>
      <c r="C6" s="1563"/>
      <c r="D6" s="1564"/>
      <c r="E6" s="1565"/>
      <c r="F6" s="1565"/>
      <c r="G6" s="438"/>
    </row>
    <row r="7" spans="1:7" ht="32.1" customHeight="1" x14ac:dyDescent="0.15">
      <c r="A7" s="1580"/>
      <c r="B7" s="1562"/>
      <c r="C7" s="1563"/>
      <c r="D7" s="1564"/>
      <c r="E7" s="1565"/>
      <c r="F7" s="1565"/>
      <c r="G7" s="438"/>
    </row>
    <row r="8" spans="1:7" ht="32.1" customHeight="1" x14ac:dyDescent="0.15">
      <c r="A8" s="1580"/>
      <c r="B8" s="1562"/>
      <c r="C8" s="1563"/>
      <c r="D8" s="1564"/>
      <c r="E8" s="1565"/>
      <c r="F8" s="1565"/>
      <c r="G8" s="438"/>
    </row>
    <row r="9" spans="1:7" ht="32.1" customHeight="1" x14ac:dyDescent="0.15">
      <c r="A9" s="1580"/>
      <c r="B9" s="1562"/>
      <c r="C9" s="1563"/>
      <c r="D9" s="1564"/>
      <c r="E9" s="1565"/>
      <c r="F9" s="1565"/>
      <c r="G9" s="438"/>
    </row>
    <row r="10" spans="1:7" ht="32.1" customHeight="1" x14ac:dyDescent="0.15">
      <c r="A10" s="1580"/>
      <c r="B10" s="1562"/>
      <c r="C10" s="1563"/>
      <c r="D10" s="1564"/>
      <c r="E10" s="1565"/>
      <c r="F10" s="1565"/>
      <c r="G10" s="438"/>
    </row>
    <row r="11" spans="1:7" ht="32.1" customHeight="1" x14ac:dyDescent="0.15">
      <c r="A11" s="1580"/>
      <c r="B11" s="1562"/>
      <c r="C11" s="1563"/>
      <c r="D11" s="1564"/>
      <c r="E11" s="1565"/>
      <c r="F11" s="1565"/>
      <c r="G11" s="438"/>
    </row>
    <row r="12" spans="1:7" ht="32.1" customHeight="1" x14ac:dyDescent="0.15">
      <c r="A12" s="1580"/>
      <c r="B12" s="1562"/>
      <c r="C12" s="1563"/>
      <c r="D12" s="1564"/>
      <c r="E12" s="1565"/>
      <c r="F12" s="1565"/>
      <c r="G12" s="438"/>
    </row>
    <row r="13" spans="1:7" ht="32.1" customHeight="1" x14ac:dyDescent="0.15">
      <c r="A13" s="1580"/>
      <c r="B13" s="1562"/>
      <c r="C13" s="1563"/>
      <c r="D13" s="1564"/>
      <c r="E13" s="1565"/>
      <c r="F13" s="1565"/>
      <c r="G13" s="438"/>
    </row>
    <row r="14" spans="1:7" ht="32.1" customHeight="1" x14ac:dyDescent="0.15">
      <c r="A14" s="1580"/>
      <c r="B14" s="1562"/>
      <c r="C14" s="1563"/>
      <c r="D14" s="1564"/>
      <c r="E14" s="1565"/>
      <c r="F14" s="1565"/>
      <c r="G14" s="438"/>
    </row>
    <row r="15" spans="1:7" ht="32.1" customHeight="1" x14ac:dyDescent="0.15">
      <c r="A15" s="1580"/>
      <c r="B15" s="1562"/>
      <c r="C15" s="1563"/>
      <c r="D15" s="1564"/>
      <c r="E15" s="1565"/>
      <c r="F15" s="1565"/>
      <c r="G15" s="438"/>
    </row>
    <row r="16" spans="1:7" ht="32.1" customHeight="1" x14ac:dyDescent="0.15">
      <c r="A16" s="1580"/>
      <c r="B16" s="1562"/>
      <c r="C16" s="1563"/>
      <c r="D16" s="1564"/>
      <c r="E16" s="1565"/>
      <c r="F16" s="1565"/>
      <c r="G16" s="438"/>
    </row>
    <row r="17" spans="1:7" ht="30" customHeight="1" x14ac:dyDescent="0.15">
      <c r="A17" s="1575" t="s">
        <v>417</v>
      </c>
      <c r="B17" s="1576"/>
      <c r="C17" s="1576"/>
      <c r="D17" s="1576"/>
      <c r="E17" s="1576"/>
      <c r="F17" s="1576"/>
      <c r="G17" s="1577"/>
    </row>
    <row r="18" spans="1:7" ht="30" customHeight="1" x14ac:dyDescent="0.15">
      <c r="A18" s="1575" t="s">
        <v>410</v>
      </c>
      <c r="B18" s="1576"/>
      <c r="C18" s="1576"/>
      <c r="D18" s="1576"/>
      <c r="E18" s="1577"/>
      <c r="F18" s="1575" t="s">
        <v>412</v>
      </c>
      <c r="G18" s="1577"/>
    </row>
    <row r="19" spans="1:7" ht="30" customHeight="1" x14ac:dyDescent="0.15">
      <c r="A19" s="1596"/>
      <c r="B19" s="1597"/>
      <c r="C19" s="1597"/>
      <c r="D19" s="1597"/>
      <c r="E19" s="1597"/>
      <c r="F19" s="1600"/>
      <c r="G19" s="1601"/>
    </row>
    <row r="20" spans="1:7" ht="87.75" customHeight="1" x14ac:dyDescent="0.15">
      <c r="A20" s="1598"/>
      <c r="B20" s="1599"/>
      <c r="C20" s="1599"/>
      <c r="D20" s="1599"/>
      <c r="E20" s="1599"/>
      <c r="F20" s="1602"/>
      <c r="G20" s="1603"/>
    </row>
    <row r="21" spans="1:7" ht="30" customHeight="1" x14ac:dyDescent="0.15">
      <c r="A21" s="1590" t="s">
        <v>418</v>
      </c>
      <c r="B21" s="1591"/>
      <c r="C21" s="1591"/>
      <c r="D21" s="1591"/>
      <c r="E21" s="1591"/>
      <c r="F21" s="1591"/>
      <c r="G21" s="1592"/>
    </row>
    <row r="22" spans="1:7" ht="87.75" customHeight="1" x14ac:dyDescent="0.15">
      <c r="A22" s="1593"/>
      <c r="B22" s="1594"/>
      <c r="C22" s="1594"/>
      <c r="D22" s="1594"/>
      <c r="E22" s="1594"/>
      <c r="F22" s="1594"/>
      <c r="G22" s="1595"/>
    </row>
  </sheetData>
  <mergeCells count="35">
    <mergeCell ref="A1:G1"/>
    <mergeCell ref="A2:G2"/>
    <mergeCell ref="B3:G3"/>
    <mergeCell ref="B4:E4"/>
    <mergeCell ref="A5:A16"/>
    <mergeCell ref="B5:D5"/>
    <mergeCell ref="E5:F5"/>
    <mergeCell ref="B6:D6"/>
    <mergeCell ref="E6:F6"/>
    <mergeCell ref="B7:D7"/>
    <mergeCell ref="E7:F7"/>
    <mergeCell ref="B8:D8"/>
    <mergeCell ref="E8:F8"/>
    <mergeCell ref="B9:D9"/>
    <mergeCell ref="E9:F9"/>
    <mergeCell ref="B11:D11"/>
    <mergeCell ref="E11:F11"/>
    <mergeCell ref="B12:D12"/>
    <mergeCell ref="E12:F12"/>
    <mergeCell ref="B10:D10"/>
    <mergeCell ref="E10:F10"/>
    <mergeCell ref="B13:D13"/>
    <mergeCell ref="E13:F13"/>
    <mergeCell ref="A21:G22"/>
    <mergeCell ref="B14:D14"/>
    <mergeCell ref="E14:F14"/>
    <mergeCell ref="B15:D15"/>
    <mergeCell ref="E15:F15"/>
    <mergeCell ref="B16:D16"/>
    <mergeCell ref="E16:F16"/>
    <mergeCell ref="A17:G17"/>
    <mergeCell ref="A18:E18"/>
    <mergeCell ref="F18:G18"/>
    <mergeCell ref="A19:E20"/>
    <mergeCell ref="F19:G20"/>
  </mergeCells>
  <phoneticPr fontId="7"/>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FA08-ACCE-42A5-9ECE-0D9311BA67E7}">
  <dimension ref="A1:H26"/>
  <sheetViews>
    <sheetView tabSelected="1" workbookViewId="0">
      <selection activeCell="F7" sqref="F7:F25"/>
    </sheetView>
  </sheetViews>
  <sheetFormatPr defaultColWidth="15.625" defaultRowHeight="14.25" x14ac:dyDescent="0.15"/>
  <cols>
    <col min="1" max="16384" width="15.625" style="440"/>
  </cols>
  <sheetData>
    <row r="1" spans="1:8" x14ac:dyDescent="0.15">
      <c r="A1" s="440" t="s">
        <v>429</v>
      </c>
    </row>
    <row r="3" spans="1:8" ht="18.75" x14ac:dyDescent="0.2">
      <c r="A3" s="1611" t="s">
        <v>419</v>
      </c>
      <c r="B3" s="1611"/>
      <c r="C3" s="1611"/>
      <c r="D3" s="1611"/>
      <c r="E3" s="1611"/>
      <c r="F3" s="1611"/>
      <c r="G3" s="1611"/>
      <c r="H3" s="1611"/>
    </row>
    <row r="4" spans="1:8" ht="15" thickBot="1" x14ac:dyDescent="0.2"/>
    <row r="5" spans="1:8" ht="15" thickTop="1" x14ac:dyDescent="0.15">
      <c r="A5" s="441" t="s">
        <v>420</v>
      </c>
      <c r="B5" s="1612" t="s">
        <v>2</v>
      </c>
      <c r="C5" s="1612" t="s">
        <v>421</v>
      </c>
      <c r="D5" s="1612" t="s">
        <v>422</v>
      </c>
      <c r="E5" s="1612" t="s">
        <v>423</v>
      </c>
      <c r="F5" s="1612" t="s">
        <v>424</v>
      </c>
      <c r="G5" s="1612" t="s">
        <v>425</v>
      </c>
      <c r="H5" s="1614" t="s">
        <v>3</v>
      </c>
    </row>
    <row r="6" spans="1:8" ht="15" thickBot="1" x14ac:dyDescent="0.2">
      <c r="A6" s="442" t="s">
        <v>426</v>
      </c>
      <c r="B6" s="1613"/>
      <c r="C6" s="1613"/>
      <c r="D6" s="1613"/>
      <c r="E6" s="1613"/>
      <c r="F6" s="1613"/>
      <c r="G6" s="1613"/>
      <c r="H6" s="1615"/>
    </row>
    <row r="7" spans="1:8" x14ac:dyDescent="0.15">
      <c r="A7" s="443"/>
      <c r="B7" s="1608"/>
      <c r="C7" s="1608"/>
      <c r="D7" s="1608"/>
      <c r="E7" s="1608"/>
      <c r="F7" s="1608"/>
      <c r="G7" s="1608"/>
      <c r="H7" s="1604"/>
    </row>
    <row r="8" spans="1:8" x14ac:dyDescent="0.15">
      <c r="A8" s="443" t="s">
        <v>427</v>
      </c>
      <c r="B8" s="1609"/>
      <c r="C8" s="1609"/>
      <c r="D8" s="1609"/>
      <c r="E8" s="1609"/>
      <c r="F8" s="1609"/>
      <c r="G8" s="1609"/>
      <c r="H8" s="1605"/>
    </row>
    <row r="9" spans="1:8" x14ac:dyDescent="0.15">
      <c r="A9" s="443"/>
      <c r="B9" s="1609"/>
      <c r="C9" s="1609"/>
      <c r="D9" s="1609"/>
      <c r="E9" s="1609"/>
      <c r="F9" s="1609"/>
      <c r="G9" s="1609"/>
      <c r="H9" s="1605"/>
    </row>
    <row r="10" spans="1:8" x14ac:dyDescent="0.15">
      <c r="A10" s="443"/>
      <c r="B10" s="1609"/>
      <c r="C10" s="1609"/>
      <c r="D10" s="1609"/>
      <c r="E10" s="1609"/>
      <c r="F10" s="1609"/>
      <c r="G10" s="1609"/>
      <c r="H10" s="1605"/>
    </row>
    <row r="11" spans="1:8" x14ac:dyDescent="0.15">
      <c r="A11" s="444">
        <v>0.5</v>
      </c>
      <c r="B11" s="1609"/>
      <c r="C11" s="1609"/>
      <c r="D11" s="1609"/>
      <c r="E11" s="1609"/>
      <c r="F11" s="1609"/>
      <c r="G11" s="1609"/>
      <c r="H11" s="1605"/>
    </row>
    <row r="12" spans="1:8" x14ac:dyDescent="0.15">
      <c r="A12" s="443"/>
      <c r="B12" s="1609"/>
      <c r="C12" s="1609"/>
      <c r="D12" s="1609"/>
      <c r="E12" s="1609"/>
      <c r="F12" s="1609"/>
      <c r="G12" s="1609"/>
      <c r="H12" s="1605"/>
    </row>
    <row r="13" spans="1:8" x14ac:dyDescent="0.15">
      <c r="A13" s="443"/>
      <c r="B13" s="1609"/>
      <c r="C13" s="1609"/>
      <c r="D13" s="1609"/>
      <c r="E13" s="1609"/>
      <c r="F13" s="1609"/>
      <c r="G13" s="1609"/>
      <c r="H13" s="1605"/>
    </row>
    <row r="14" spans="1:8" x14ac:dyDescent="0.15">
      <c r="A14" s="444">
        <v>0.625</v>
      </c>
      <c r="B14" s="1609"/>
      <c r="C14" s="1609"/>
      <c r="D14" s="1609"/>
      <c r="E14" s="1609"/>
      <c r="F14" s="1609"/>
      <c r="G14" s="1609"/>
      <c r="H14" s="1605"/>
    </row>
    <row r="15" spans="1:8" x14ac:dyDescent="0.15">
      <c r="A15" s="443"/>
      <c r="B15" s="1609"/>
      <c r="C15" s="1609"/>
      <c r="D15" s="1609"/>
      <c r="E15" s="1609"/>
      <c r="F15" s="1609"/>
      <c r="G15" s="1609"/>
      <c r="H15" s="1605"/>
    </row>
    <row r="16" spans="1:8" x14ac:dyDescent="0.15">
      <c r="A16" s="443"/>
      <c r="B16" s="1609"/>
      <c r="C16" s="1609"/>
      <c r="D16" s="1609"/>
      <c r="E16" s="1609"/>
      <c r="F16" s="1609"/>
      <c r="G16" s="1609"/>
      <c r="H16" s="1605"/>
    </row>
    <row r="17" spans="1:8" x14ac:dyDescent="0.15">
      <c r="A17" s="444">
        <v>0.75</v>
      </c>
      <c r="B17" s="1609"/>
      <c r="C17" s="1609"/>
      <c r="D17" s="1609"/>
      <c r="E17" s="1609"/>
      <c r="F17" s="1609"/>
      <c r="G17" s="1609"/>
      <c r="H17" s="1605"/>
    </row>
    <row r="18" spans="1:8" x14ac:dyDescent="0.15">
      <c r="A18" s="443"/>
      <c r="B18" s="1609"/>
      <c r="C18" s="1609"/>
      <c r="D18" s="1609"/>
      <c r="E18" s="1609"/>
      <c r="F18" s="1609"/>
      <c r="G18" s="1609"/>
      <c r="H18" s="1605"/>
    </row>
    <row r="19" spans="1:8" x14ac:dyDescent="0.15">
      <c r="A19" s="443"/>
      <c r="B19" s="1609"/>
      <c r="C19" s="1609"/>
      <c r="D19" s="1609"/>
      <c r="E19" s="1609"/>
      <c r="F19" s="1609"/>
      <c r="G19" s="1609"/>
      <c r="H19" s="1605"/>
    </row>
    <row r="20" spans="1:8" x14ac:dyDescent="0.15">
      <c r="A20" s="444">
        <v>0.875</v>
      </c>
      <c r="B20" s="1609"/>
      <c r="C20" s="1609"/>
      <c r="D20" s="1609"/>
      <c r="E20" s="1609"/>
      <c r="F20" s="1609"/>
      <c r="G20" s="1609"/>
      <c r="H20" s="1605"/>
    </row>
    <row r="21" spans="1:8" x14ac:dyDescent="0.15">
      <c r="A21" s="443"/>
      <c r="B21" s="1609"/>
      <c r="C21" s="1609"/>
      <c r="D21" s="1609"/>
      <c r="E21" s="1609"/>
      <c r="F21" s="1609"/>
      <c r="G21" s="1609"/>
      <c r="H21" s="1605"/>
    </row>
    <row r="22" spans="1:8" x14ac:dyDescent="0.15">
      <c r="A22" s="443"/>
      <c r="B22" s="1609"/>
      <c r="C22" s="1609"/>
      <c r="D22" s="1609"/>
      <c r="E22" s="1609"/>
      <c r="F22" s="1609"/>
      <c r="G22" s="1609"/>
      <c r="H22" s="1605"/>
    </row>
    <row r="23" spans="1:8" x14ac:dyDescent="0.15">
      <c r="A23" s="443" t="s">
        <v>428</v>
      </c>
      <c r="B23" s="1609"/>
      <c r="C23" s="1609"/>
      <c r="D23" s="1609"/>
      <c r="E23" s="1609"/>
      <c r="F23" s="1609"/>
      <c r="G23" s="1609"/>
      <c r="H23" s="1605"/>
    </row>
    <row r="24" spans="1:8" x14ac:dyDescent="0.15">
      <c r="A24" s="445"/>
      <c r="B24" s="1609"/>
      <c r="C24" s="1609"/>
      <c r="D24" s="1609"/>
      <c r="E24" s="1609"/>
      <c r="F24" s="1609"/>
      <c r="G24" s="1609"/>
      <c r="H24" s="1605"/>
    </row>
    <row r="25" spans="1:8" ht="15" thickBot="1" x14ac:dyDescent="0.2">
      <c r="A25" s="446"/>
      <c r="B25" s="1610"/>
      <c r="C25" s="1610"/>
      <c r="D25" s="1610"/>
      <c r="E25" s="1610"/>
      <c r="F25" s="1610"/>
      <c r="G25" s="1610"/>
      <c r="H25" s="1606"/>
    </row>
    <row r="26" spans="1:8" ht="15" thickTop="1" x14ac:dyDescent="0.15">
      <c r="A26" s="1607" t="s">
        <v>430</v>
      </c>
      <c r="B26" s="1607"/>
      <c r="C26" s="1607"/>
      <c r="D26" s="1607"/>
      <c r="E26" s="1607"/>
      <c r="F26" s="1607"/>
      <c r="G26" s="1607"/>
      <c r="H26" s="1607"/>
    </row>
  </sheetData>
  <mergeCells count="16">
    <mergeCell ref="A3:H3"/>
    <mergeCell ref="B5:B6"/>
    <mergeCell ref="C5:C6"/>
    <mergeCell ref="D5:D6"/>
    <mergeCell ref="E5:E6"/>
    <mergeCell ref="F5:F6"/>
    <mergeCell ref="G5:G6"/>
    <mergeCell ref="H5:H6"/>
    <mergeCell ref="H7:H25"/>
    <mergeCell ref="A26:H26"/>
    <mergeCell ref="B7:B25"/>
    <mergeCell ref="C7:C25"/>
    <mergeCell ref="D7:D25"/>
    <mergeCell ref="E7:E25"/>
    <mergeCell ref="F7:F25"/>
    <mergeCell ref="G7:G25"/>
  </mergeCells>
  <phoneticPr fontId="7"/>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S13" sqref="S13:Y14"/>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221</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450" t="s">
        <v>176</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451"/>
      <c r="Y7" s="451"/>
      <c r="Z7" s="451"/>
      <c r="AA7" s="451"/>
      <c r="AB7" s="451"/>
      <c r="AC7" s="451"/>
      <c r="AD7" s="48" t="s">
        <v>1</v>
      </c>
      <c r="AE7" s="450"/>
      <c r="AF7" s="450"/>
      <c r="AG7" s="48" t="s">
        <v>2</v>
      </c>
      <c r="AH7" s="450"/>
      <c r="AI7" s="45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452"/>
      <c r="C8" s="452"/>
      <c r="D8" s="452"/>
      <c r="E8" s="452"/>
      <c r="F8" s="452"/>
      <c r="G8" s="452"/>
      <c r="H8" s="453" t="s">
        <v>219</v>
      </c>
      <c r="I8" s="453"/>
      <c r="J8" s="453"/>
      <c r="K8" s="453"/>
      <c r="L8" s="453"/>
      <c r="M8" s="453"/>
      <c r="N8" s="45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452"/>
      <c r="C9" s="452"/>
      <c r="D9" s="452"/>
      <c r="E9" s="452"/>
      <c r="F9" s="452"/>
      <c r="G9" s="452"/>
      <c r="H9" s="453"/>
      <c r="I9" s="453"/>
      <c r="J9" s="453"/>
      <c r="K9" s="453"/>
      <c r="L9" s="453"/>
      <c r="M9" s="453"/>
      <c r="N9" s="453"/>
      <c r="S9" s="454" t="s">
        <v>38</v>
      </c>
      <c r="T9" s="454"/>
      <c r="U9" s="454"/>
      <c r="V9" s="454"/>
      <c r="W9" s="455"/>
      <c r="X9" s="455"/>
      <c r="Y9" s="455"/>
      <c r="Z9" s="455"/>
      <c r="AA9" s="455"/>
      <c r="AB9" s="455"/>
      <c r="AC9" s="455"/>
      <c r="AD9" s="455"/>
      <c r="AE9" s="455"/>
      <c r="AF9" s="455"/>
      <c r="AG9" s="455"/>
      <c r="AH9" s="455"/>
      <c r="AI9" s="455"/>
      <c r="AJ9" s="45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454"/>
      <c r="T10" s="454"/>
      <c r="U10" s="454"/>
      <c r="V10" s="454"/>
      <c r="W10" s="455"/>
      <c r="X10" s="455"/>
      <c r="Y10" s="455"/>
      <c r="Z10" s="455"/>
      <c r="AA10" s="455"/>
      <c r="AB10" s="455"/>
      <c r="AC10" s="455"/>
      <c r="AD10" s="455"/>
      <c r="AE10" s="455"/>
      <c r="AF10" s="455"/>
      <c r="AG10" s="455"/>
      <c r="AH10" s="455"/>
      <c r="AI10" s="455"/>
      <c r="AJ10" s="45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120</v>
      </c>
      <c r="S11" s="454" t="s">
        <v>39</v>
      </c>
      <c r="T11" s="454"/>
      <c r="U11" s="454"/>
      <c r="W11" s="455"/>
      <c r="X11" s="455"/>
      <c r="Y11" s="455"/>
      <c r="Z11" s="455"/>
      <c r="AA11" s="455"/>
      <c r="AB11" s="455"/>
      <c r="AC11" s="455"/>
      <c r="AD11" s="455"/>
      <c r="AE11" s="455"/>
      <c r="AF11" s="455"/>
      <c r="AG11" s="455"/>
      <c r="AH11" s="455"/>
      <c r="AI11" s="455"/>
      <c r="AJ11" s="45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454"/>
      <c r="T12" s="454"/>
      <c r="U12" s="454"/>
      <c r="V12" s="92"/>
      <c r="W12" s="455"/>
      <c r="X12" s="455"/>
      <c r="Y12" s="455"/>
      <c r="Z12" s="455"/>
      <c r="AA12" s="455"/>
      <c r="AB12" s="455"/>
      <c r="AC12" s="455"/>
      <c r="AD12" s="455"/>
      <c r="AE12" s="455"/>
      <c r="AF12" s="455"/>
      <c r="AG12" s="455"/>
      <c r="AH12" s="455"/>
      <c r="AI12" s="455"/>
      <c r="AJ12" s="45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454" t="s">
        <v>5</v>
      </c>
      <c r="T13" s="454"/>
      <c r="U13" s="454"/>
      <c r="V13" s="454"/>
      <c r="W13" s="454"/>
      <c r="X13" s="454"/>
      <c r="Y13" s="454"/>
      <c r="Z13" s="455"/>
      <c r="AA13" s="455"/>
      <c r="AB13" s="455"/>
      <c r="AC13" s="455"/>
      <c r="AD13" s="455"/>
      <c r="AE13" s="455"/>
      <c r="AF13" s="455"/>
      <c r="AG13" s="455"/>
      <c r="AH13" s="455"/>
      <c r="AI13" s="455"/>
      <c r="AJ13" s="45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454"/>
      <c r="T14" s="454"/>
      <c r="U14" s="454"/>
      <c r="V14" s="454"/>
      <c r="W14" s="454"/>
      <c r="X14" s="454"/>
      <c r="Y14" s="454"/>
      <c r="Z14" s="455"/>
      <c r="AA14" s="455"/>
      <c r="AB14" s="455"/>
      <c r="AC14" s="455"/>
      <c r="AD14" s="455"/>
      <c r="AE14" s="455"/>
      <c r="AF14" s="455"/>
      <c r="AG14" s="455"/>
      <c r="AH14" s="455"/>
      <c r="AI14" s="455"/>
      <c r="AJ14" s="45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177</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447" t="s">
        <v>41</v>
      </c>
      <c r="U17" s="448"/>
      <c r="V17" s="448"/>
      <c r="W17" s="448"/>
      <c r="X17" s="448"/>
      <c r="Y17" s="448"/>
      <c r="Z17" s="44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447" t="s">
        <v>117</v>
      </c>
      <c r="U18" s="448"/>
      <c r="V18" s="448"/>
      <c r="W18" s="44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506" t="s">
        <v>192</v>
      </c>
      <c r="B19" s="507"/>
      <c r="C19" s="507"/>
      <c r="D19" s="507"/>
      <c r="E19" s="507"/>
      <c r="F19" s="507"/>
      <c r="G19" s="507"/>
      <c r="H19" s="507"/>
      <c r="I19" s="507"/>
      <c r="J19" s="507"/>
      <c r="K19" s="507"/>
      <c r="L19" s="507"/>
      <c r="M19" s="507"/>
      <c r="N19" s="507"/>
      <c r="O19" s="507"/>
      <c r="P19" s="507"/>
      <c r="Q19" s="507"/>
      <c r="R19" s="507"/>
      <c r="S19" s="508"/>
      <c r="T19" s="473" t="s">
        <v>39</v>
      </c>
      <c r="U19" s="474"/>
      <c r="V19" s="474"/>
      <c r="W19" s="474"/>
      <c r="X19" s="474"/>
      <c r="Y19" s="474"/>
      <c r="Z19" s="474"/>
      <c r="AA19" s="474"/>
      <c r="AB19" s="474"/>
      <c r="AC19" s="474"/>
      <c r="AD19" s="474"/>
      <c r="AE19" s="474"/>
      <c r="AF19" s="474"/>
      <c r="AG19" s="474"/>
      <c r="AH19" s="474"/>
      <c r="AI19" s="474"/>
      <c r="AJ19" s="47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509"/>
      <c r="B20" s="510"/>
      <c r="C20" s="510"/>
      <c r="D20" s="510"/>
      <c r="E20" s="510"/>
      <c r="F20" s="510"/>
      <c r="G20" s="510"/>
      <c r="H20" s="510"/>
      <c r="I20" s="510"/>
      <c r="J20" s="510"/>
      <c r="K20" s="510"/>
      <c r="L20" s="510"/>
      <c r="M20" s="510"/>
      <c r="N20" s="510"/>
      <c r="O20" s="510"/>
      <c r="P20" s="510"/>
      <c r="Q20" s="510"/>
      <c r="R20" s="510"/>
      <c r="S20" s="511"/>
      <c r="T20" s="517"/>
      <c r="U20" s="518"/>
      <c r="V20" s="515"/>
      <c r="W20" s="515"/>
      <c r="X20" s="515"/>
      <c r="Y20" s="515"/>
      <c r="Z20" s="515"/>
      <c r="AA20" s="515"/>
      <c r="AB20" s="515"/>
      <c r="AC20" s="515"/>
      <c r="AD20" s="515"/>
      <c r="AE20" s="515"/>
      <c r="AF20" s="515"/>
      <c r="AG20" s="515"/>
      <c r="AH20" s="515"/>
      <c r="AI20" s="515"/>
      <c r="AJ20" s="51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509"/>
      <c r="B21" s="510"/>
      <c r="C21" s="510"/>
      <c r="D21" s="510"/>
      <c r="E21" s="510"/>
      <c r="F21" s="510"/>
      <c r="G21" s="510"/>
      <c r="H21" s="510"/>
      <c r="I21" s="510"/>
      <c r="J21" s="510"/>
      <c r="K21" s="510"/>
      <c r="L21" s="510"/>
      <c r="M21" s="510"/>
      <c r="N21" s="510"/>
      <c r="O21" s="510"/>
      <c r="P21" s="510"/>
      <c r="Q21" s="510"/>
      <c r="R21" s="510"/>
      <c r="S21" s="511"/>
      <c r="T21" s="473" t="s">
        <v>38</v>
      </c>
      <c r="U21" s="474"/>
      <c r="V21" s="474"/>
      <c r="W21" s="519"/>
      <c r="X21" s="519"/>
      <c r="Y21" s="519"/>
      <c r="Z21" s="519"/>
      <c r="AA21" s="519"/>
      <c r="AB21" s="519"/>
      <c r="AC21" s="519"/>
      <c r="AD21" s="519"/>
      <c r="AE21" s="519"/>
      <c r="AF21" s="519"/>
      <c r="AG21" s="519"/>
      <c r="AH21" s="519"/>
      <c r="AI21" s="519"/>
      <c r="AJ21" s="52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509"/>
      <c r="B22" s="510"/>
      <c r="C22" s="510"/>
      <c r="D22" s="510"/>
      <c r="E22" s="510"/>
      <c r="F22" s="510"/>
      <c r="G22" s="510"/>
      <c r="H22" s="510"/>
      <c r="I22" s="510"/>
      <c r="J22" s="510"/>
      <c r="K22" s="510"/>
      <c r="L22" s="510"/>
      <c r="M22" s="510"/>
      <c r="N22" s="510"/>
      <c r="O22" s="510"/>
      <c r="P22" s="510"/>
      <c r="Q22" s="510"/>
      <c r="R22" s="510"/>
      <c r="S22" s="511"/>
      <c r="T22" s="521"/>
      <c r="U22" s="522"/>
      <c r="V22" s="522"/>
      <c r="W22" s="522"/>
      <c r="X22" s="522"/>
      <c r="Y22" s="522"/>
      <c r="Z22" s="522"/>
      <c r="AA22" s="522"/>
      <c r="AB22" s="522"/>
      <c r="AC22" s="522"/>
      <c r="AD22" s="522"/>
      <c r="AE22" s="522"/>
      <c r="AF22" s="522"/>
      <c r="AG22" s="522"/>
      <c r="AH22" s="522"/>
      <c r="AI22" s="522"/>
      <c r="AJ22" s="52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512"/>
      <c r="B23" s="513"/>
      <c r="C23" s="513"/>
      <c r="D23" s="513"/>
      <c r="E23" s="513"/>
      <c r="F23" s="513"/>
      <c r="G23" s="513"/>
      <c r="H23" s="513"/>
      <c r="I23" s="513"/>
      <c r="J23" s="513"/>
      <c r="K23" s="513"/>
      <c r="L23" s="513"/>
      <c r="M23" s="513"/>
      <c r="N23" s="513"/>
      <c r="O23" s="513"/>
      <c r="P23" s="513"/>
      <c r="Q23" s="513"/>
      <c r="R23" s="513"/>
      <c r="S23" s="514"/>
      <c r="T23" s="524"/>
      <c r="U23" s="515"/>
      <c r="V23" s="515"/>
      <c r="W23" s="515"/>
      <c r="X23" s="515"/>
      <c r="Y23" s="515"/>
      <c r="Z23" s="515"/>
      <c r="AA23" s="515"/>
      <c r="AB23" s="515"/>
      <c r="AC23" s="515"/>
      <c r="AD23" s="515"/>
      <c r="AE23" s="515"/>
      <c r="AF23" s="515"/>
      <c r="AG23" s="515"/>
      <c r="AH23" s="515"/>
      <c r="AI23" s="515"/>
      <c r="AJ23" s="516"/>
      <c r="AO23" s="135"/>
      <c r="AP23" s="135"/>
    </row>
    <row r="24" spans="1:74" s="50" customFormat="1" ht="21" customHeight="1" x14ac:dyDescent="0.15">
      <c r="A24" s="506" t="s">
        <v>47</v>
      </c>
      <c r="B24" s="507"/>
      <c r="C24" s="507"/>
      <c r="D24" s="507"/>
      <c r="E24" s="507"/>
      <c r="F24" s="507"/>
      <c r="G24" s="507"/>
      <c r="H24" s="507"/>
      <c r="I24" s="507"/>
      <c r="J24" s="507"/>
      <c r="K24" s="507"/>
      <c r="L24" s="507"/>
      <c r="M24" s="507"/>
      <c r="N24" s="507"/>
      <c r="O24" s="507"/>
      <c r="P24" s="507"/>
      <c r="Q24" s="507"/>
      <c r="R24" s="507"/>
      <c r="S24" s="508"/>
      <c r="T24" s="506"/>
      <c r="U24" s="507"/>
      <c r="V24" s="507"/>
      <c r="W24" s="507"/>
      <c r="X24" s="507"/>
      <c r="Y24" s="507"/>
      <c r="Z24" s="507"/>
      <c r="AA24" s="507"/>
      <c r="AB24" s="507"/>
      <c r="AC24" s="507"/>
      <c r="AD24" s="507"/>
      <c r="AE24" s="507"/>
      <c r="AF24" s="507"/>
      <c r="AG24" s="507"/>
      <c r="AH24" s="507"/>
      <c r="AI24" s="507"/>
      <c r="AJ24" s="508"/>
      <c r="AO24" s="135"/>
      <c r="AP24" s="135"/>
    </row>
    <row r="25" spans="1:74" s="50" customFormat="1" ht="21" customHeight="1" x14ac:dyDescent="0.15">
      <c r="A25" s="509"/>
      <c r="B25" s="510"/>
      <c r="C25" s="510"/>
      <c r="D25" s="510"/>
      <c r="E25" s="510"/>
      <c r="F25" s="510"/>
      <c r="G25" s="510"/>
      <c r="H25" s="510"/>
      <c r="I25" s="510"/>
      <c r="J25" s="510"/>
      <c r="K25" s="510"/>
      <c r="L25" s="510"/>
      <c r="M25" s="510"/>
      <c r="N25" s="510"/>
      <c r="O25" s="510"/>
      <c r="P25" s="510"/>
      <c r="Q25" s="510"/>
      <c r="R25" s="510"/>
      <c r="S25" s="511"/>
      <c r="T25" s="509"/>
      <c r="U25" s="510"/>
      <c r="V25" s="510"/>
      <c r="W25" s="510"/>
      <c r="X25" s="510"/>
      <c r="Y25" s="510"/>
      <c r="Z25" s="510"/>
      <c r="AA25" s="510"/>
      <c r="AB25" s="510"/>
      <c r="AC25" s="510"/>
      <c r="AD25" s="510"/>
      <c r="AE25" s="510"/>
      <c r="AF25" s="510"/>
      <c r="AG25" s="510"/>
      <c r="AH25" s="510"/>
      <c r="AI25" s="510"/>
      <c r="AJ25" s="511"/>
      <c r="AO25" s="135"/>
      <c r="AP25" s="135"/>
    </row>
    <row r="26" spans="1:74" s="50" customFormat="1" ht="21" customHeight="1" x14ac:dyDescent="0.15">
      <c r="A26" s="512"/>
      <c r="B26" s="513"/>
      <c r="C26" s="513"/>
      <c r="D26" s="513"/>
      <c r="E26" s="513"/>
      <c r="F26" s="513"/>
      <c r="G26" s="513"/>
      <c r="H26" s="513"/>
      <c r="I26" s="513"/>
      <c r="J26" s="513"/>
      <c r="K26" s="513"/>
      <c r="L26" s="513"/>
      <c r="M26" s="513"/>
      <c r="N26" s="513"/>
      <c r="O26" s="513"/>
      <c r="P26" s="513"/>
      <c r="Q26" s="513"/>
      <c r="R26" s="513"/>
      <c r="S26" s="514"/>
      <c r="T26" s="512"/>
      <c r="U26" s="513"/>
      <c r="V26" s="513"/>
      <c r="W26" s="513"/>
      <c r="X26" s="513"/>
      <c r="Y26" s="513"/>
      <c r="Z26" s="513"/>
      <c r="AA26" s="513"/>
      <c r="AB26" s="513"/>
      <c r="AC26" s="513"/>
      <c r="AD26" s="513"/>
      <c r="AE26" s="513"/>
      <c r="AF26" s="513"/>
      <c r="AG26" s="513"/>
      <c r="AH26" s="513"/>
      <c r="AI26" s="513"/>
      <c r="AJ26" s="514"/>
      <c r="AO26" s="135"/>
      <c r="AP26" s="135"/>
    </row>
    <row r="27" spans="1:74" s="50" customFormat="1" ht="21" customHeight="1" x14ac:dyDescent="0.15">
      <c r="A27" s="506" t="s">
        <v>178</v>
      </c>
      <c r="B27" s="507"/>
      <c r="C27" s="507"/>
      <c r="D27" s="507"/>
      <c r="E27" s="507"/>
      <c r="F27" s="507"/>
      <c r="G27" s="507"/>
      <c r="H27" s="507"/>
      <c r="I27" s="507"/>
      <c r="J27" s="507"/>
      <c r="K27" s="507"/>
      <c r="L27" s="507"/>
      <c r="M27" s="507"/>
      <c r="N27" s="507"/>
      <c r="O27" s="507"/>
      <c r="P27" s="507"/>
      <c r="Q27" s="507"/>
      <c r="R27" s="507"/>
      <c r="S27" s="508"/>
      <c r="T27" s="456"/>
      <c r="U27" s="457"/>
      <c r="V27" s="457"/>
      <c r="W27" s="457"/>
      <c r="X27" s="457"/>
      <c r="Y27" s="457"/>
      <c r="Z27" s="65"/>
      <c r="AA27" s="457"/>
      <c r="AB27" s="457"/>
      <c r="AC27" s="457"/>
      <c r="AD27" s="65"/>
      <c r="AE27" s="457"/>
      <c r="AF27" s="457"/>
      <c r="AG27" s="457"/>
      <c r="AH27" s="65"/>
      <c r="AI27" s="65"/>
      <c r="AJ27" s="66"/>
      <c r="AO27" s="135"/>
      <c r="AP27" s="135"/>
    </row>
    <row r="28" spans="1:74" s="50" customFormat="1" ht="21" customHeight="1" x14ac:dyDescent="0.15">
      <c r="A28" s="509"/>
      <c r="B28" s="510"/>
      <c r="C28" s="510"/>
      <c r="D28" s="510"/>
      <c r="E28" s="510"/>
      <c r="F28" s="510"/>
      <c r="G28" s="510"/>
      <c r="H28" s="510"/>
      <c r="I28" s="510"/>
      <c r="J28" s="510"/>
      <c r="K28" s="510"/>
      <c r="L28" s="510"/>
      <c r="M28" s="510"/>
      <c r="N28" s="510"/>
      <c r="O28" s="510"/>
      <c r="P28" s="510"/>
      <c r="Q28" s="510"/>
      <c r="R28" s="510"/>
      <c r="S28" s="511"/>
      <c r="T28" s="459"/>
      <c r="U28" s="460"/>
      <c r="V28" s="460"/>
      <c r="W28" s="460"/>
      <c r="X28" s="460"/>
      <c r="Y28" s="460"/>
      <c r="Z28" s="64" t="s">
        <v>42</v>
      </c>
      <c r="AA28" s="460"/>
      <c r="AB28" s="460"/>
      <c r="AC28" s="460"/>
      <c r="AD28" s="64" t="s">
        <v>49</v>
      </c>
      <c r="AE28" s="460"/>
      <c r="AF28" s="460"/>
      <c r="AG28" s="460"/>
      <c r="AH28" s="64" t="s">
        <v>50</v>
      </c>
      <c r="AI28" s="64"/>
      <c r="AJ28" s="70"/>
      <c r="AO28" s="135"/>
      <c r="AP28" s="135"/>
    </row>
    <row r="29" spans="1:74" s="50" customFormat="1" ht="21" customHeight="1" x14ac:dyDescent="0.15">
      <c r="A29" s="512"/>
      <c r="B29" s="525"/>
      <c r="C29" s="525"/>
      <c r="D29" s="525"/>
      <c r="E29" s="525"/>
      <c r="F29" s="525"/>
      <c r="G29" s="525"/>
      <c r="H29" s="513"/>
      <c r="I29" s="513"/>
      <c r="J29" s="513"/>
      <c r="K29" s="513"/>
      <c r="L29" s="513"/>
      <c r="M29" s="513"/>
      <c r="N29" s="513"/>
      <c r="O29" s="513"/>
      <c r="P29" s="513"/>
      <c r="Q29" s="513"/>
      <c r="R29" s="513"/>
      <c r="S29" s="514"/>
      <c r="T29" s="462"/>
      <c r="U29" s="463"/>
      <c r="V29" s="463"/>
      <c r="W29" s="463"/>
      <c r="X29" s="463"/>
      <c r="Y29" s="463"/>
      <c r="Z29" s="71"/>
      <c r="AA29" s="463"/>
      <c r="AB29" s="463"/>
      <c r="AC29" s="463"/>
      <c r="AD29" s="71"/>
      <c r="AE29" s="463"/>
      <c r="AF29" s="463"/>
      <c r="AG29" s="463"/>
      <c r="AH29" s="71"/>
      <c r="AI29" s="71"/>
      <c r="AJ29" s="72"/>
      <c r="AO29" s="135"/>
      <c r="AP29" s="135"/>
    </row>
    <row r="30" spans="1:74" s="50" customFormat="1" ht="21" customHeight="1" x14ac:dyDescent="0.15">
      <c r="A30" s="131" t="s">
        <v>37</v>
      </c>
      <c r="B30" s="137"/>
      <c r="C30" s="137" t="s">
        <v>179</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R14" sqref="R14"/>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222</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450" t="s">
        <v>180</v>
      </c>
      <c r="B4" s="450"/>
      <c r="C4" s="450"/>
      <c r="D4" s="450"/>
      <c r="E4" s="450"/>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c r="AH4" s="450"/>
      <c r="AI4" s="450"/>
      <c r="AJ4" s="45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451"/>
      <c r="Y7" s="451"/>
      <c r="Z7" s="451"/>
      <c r="AA7" s="451"/>
      <c r="AB7" s="451"/>
      <c r="AC7" s="451"/>
      <c r="AD7" s="48" t="s">
        <v>1</v>
      </c>
      <c r="AE7" s="450"/>
      <c r="AF7" s="450"/>
      <c r="AG7" s="48" t="s">
        <v>2</v>
      </c>
      <c r="AH7" s="450"/>
      <c r="AI7" s="45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452"/>
      <c r="C8" s="452"/>
      <c r="D8" s="452"/>
      <c r="E8" s="452"/>
      <c r="F8" s="452"/>
      <c r="G8" s="452"/>
      <c r="H8" s="453" t="s">
        <v>219</v>
      </c>
      <c r="I8" s="453"/>
      <c r="J8" s="453"/>
      <c r="K8" s="453"/>
      <c r="L8" s="453"/>
      <c r="M8" s="453"/>
      <c r="N8" s="45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452"/>
      <c r="C9" s="452"/>
      <c r="D9" s="452"/>
      <c r="E9" s="452"/>
      <c r="F9" s="452"/>
      <c r="G9" s="452"/>
      <c r="H9" s="453"/>
      <c r="I9" s="453"/>
      <c r="J9" s="453"/>
      <c r="K9" s="453"/>
      <c r="L9" s="453"/>
      <c r="M9" s="453"/>
      <c r="N9" s="453"/>
      <c r="S9" s="454" t="s">
        <v>38</v>
      </c>
      <c r="T9" s="454"/>
      <c r="U9" s="454"/>
      <c r="V9" s="454"/>
      <c r="W9" s="455"/>
      <c r="X9" s="455"/>
      <c r="Y9" s="455"/>
      <c r="Z9" s="455"/>
      <c r="AA9" s="455"/>
      <c r="AB9" s="455"/>
      <c r="AC9" s="455"/>
      <c r="AD9" s="455"/>
      <c r="AE9" s="455"/>
      <c r="AF9" s="455"/>
      <c r="AG9" s="455"/>
      <c r="AH9" s="455"/>
      <c r="AI9" s="455"/>
      <c r="AJ9" s="45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454"/>
      <c r="T10" s="454"/>
      <c r="U10" s="454"/>
      <c r="V10" s="454"/>
      <c r="W10" s="455"/>
      <c r="X10" s="455"/>
      <c r="Y10" s="455"/>
      <c r="Z10" s="455"/>
      <c r="AA10" s="455"/>
      <c r="AB10" s="455"/>
      <c r="AC10" s="455"/>
      <c r="AD10" s="455"/>
      <c r="AE10" s="455"/>
      <c r="AF10" s="455"/>
      <c r="AG10" s="455"/>
      <c r="AH10" s="455"/>
      <c r="AI10" s="455"/>
      <c r="AJ10" s="45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120</v>
      </c>
      <c r="S11" s="454" t="s">
        <v>39</v>
      </c>
      <c r="T11" s="454"/>
      <c r="U11" s="454"/>
      <c r="V11" s="454"/>
      <c r="W11" s="455"/>
      <c r="X11" s="455"/>
      <c r="Y11" s="455"/>
      <c r="Z11" s="455"/>
      <c r="AA11" s="455"/>
      <c r="AB11" s="455"/>
      <c r="AC11" s="455"/>
      <c r="AD11" s="455"/>
      <c r="AE11" s="455"/>
      <c r="AF11" s="455"/>
      <c r="AG11" s="455"/>
      <c r="AH11" s="455"/>
      <c r="AI11" s="455"/>
      <c r="AJ11" s="45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454"/>
      <c r="T12" s="454"/>
      <c r="U12" s="454"/>
      <c r="V12" s="454"/>
      <c r="W12" s="455"/>
      <c r="X12" s="455"/>
      <c r="Y12" s="455"/>
      <c r="Z12" s="455"/>
      <c r="AA12" s="455"/>
      <c r="AB12" s="455"/>
      <c r="AC12" s="455"/>
      <c r="AD12" s="455"/>
      <c r="AE12" s="455"/>
      <c r="AF12" s="455"/>
      <c r="AG12" s="455"/>
      <c r="AH12" s="455"/>
      <c r="AI12" s="455"/>
      <c r="AJ12" s="45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454" t="s">
        <v>5</v>
      </c>
      <c r="T13" s="454"/>
      <c r="U13" s="454"/>
      <c r="V13" s="454"/>
      <c r="W13" s="454"/>
      <c r="X13" s="454"/>
      <c r="Y13" s="454"/>
      <c r="Z13" s="455"/>
      <c r="AA13" s="455"/>
      <c r="AB13" s="455"/>
      <c r="AC13" s="455"/>
      <c r="AD13" s="455"/>
      <c r="AE13" s="455"/>
      <c r="AF13" s="455"/>
      <c r="AG13" s="455"/>
      <c r="AH13" s="455"/>
      <c r="AI13" s="455"/>
      <c r="AJ13" s="45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454"/>
      <c r="T14" s="454"/>
      <c r="U14" s="454"/>
      <c r="V14" s="454"/>
      <c r="W14" s="454"/>
      <c r="X14" s="454"/>
      <c r="Y14" s="454"/>
      <c r="Z14" s="455"/>
      <c r="AA14" s="455"/>
      <c r="AB14" s="455"/>
      <c r="AC14" s="455"/>
      <c r="AD14" s="455"/>
      <c r="AE14" s="455"/>
      <c r="AF14" s="455"/>
      <c r="AG14" s="455"/>
      <c r="AH14" s="455"/>
      <c r="AI14" s="455"/>
      <c r="AJ14" s="45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181</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447" t="s">
        <v>41</v>
      </c>
      <c r="U17" s="448"/>
      <c r="V17" s="448"/>
      <c r="W17" s="448"/>
      <c r="X17" s="448"/>
      <c r="Y17" s="448"/>
      <c r="Z17" s="44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447" t="s">
        <v>117</v>
      </c>
      <c r="U18" s="448"/>
      <c r="V18" s="448"/>
      <c r="W18" s="44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506" t="s">
        <v>191</v>
      </c>
      <c r="B19" s="507"/>
      <c r="C19" s="507"/>
      <c r="D19" s="507"/>
      <c r="E19" s="507"/>
      <c r="F19" s="507"/>
      <c r="G19" s="507"/>
      <c r="H19" s="507"/>
      <c r="I19" s="507"/>
      <c r="J19" s="507"/>
      <c r="K19" s="507"/>
      <c r="L19" s="507"/>
      <c r="M19" s="507"/>
      <c r="N19" s="507"/>
      <c r="O19" s="507"/>
      <c r="P19" s="507"/>
      <c r="Q19" s="507"/>
      <c r="R19" s="507"/>
      <c r="S19" s="508"/>
      <c r="T19" s="465" t="s">
        <v>39</v>
      </c>
      <c r="U19" s="466"/>
      <c r="V19" s="469"/>
      <c r="W19" s="469"/>
      <c r="X19" s="469"/>
      <c r="Y19" s="469"/>
      <c r="Z19" s="469"/>
      <c r="AA19" s="469"/>
      <c r="AB19" s="469"/>
      <c r="AC19" s="469"/>
      <c r="AD19" s="469"/>
      <c r="AE19" s="469"/>
      <c r="AF19" s="469"/>
      <c r="AG19" s="469"/>
      <c r="AH19" s="469"/>
      <c r="AI19" s="469"/>
      <c r="AJ19" s="47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509"/>
      <c r="B20" s="510"/>
      <c r="C20" s="510"/>
      <c r="D20" s="510"/>
      <c r="E20" s="510"/>
      <c r="F20" s="510"/>
      <c r="G20" s="510"/>
      <c r="H20" s="510"/>
      <c r="I20" s="510"/>
      <c r="J20" s="510"/>
      <c r="K20" s="510"/>
      <c r="L20" s="510"/>
      <c r="M20" s="510"/>
      <c r="N20" s="510"/>
      <c r="O20" s="510"/>
      <c r="P20" s="510"/>
      <c r="Q20" s="510"/>
      <c r="R20" s="510"/>
      <c r="S20" s="511"/>
      <c r="T20" s="467"/>
      <c r="U20" s="468"/>
      <c r="V20" s="471"/>
      <c r="W20" s="471"/>
      <c r="X20" s="471"/>
      <c r="Y20" s="471"/>
      <c r="Z20" s="471"/>
      <c r="AA20" s="471"/>
      <c r="AB20" s="471"/>
      <c r="AC20" s="471"/>
      <c r="AD20" s="471"/>
      <c r="AE20" s="471"/>
      <c r="AF20" s="471"/>
      <c r="AG20" s="471"/>
      <c r="AH20" s="471"/>
      <c r="AI20" s="471"/>
      <c r="AJ20" s="47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509"/>
      <c r="B21" s="510"/>
      <c r="C21" s="510"/>
      <c r="D21" s="510"/>
      <c r="E21" s="510"/>
      <c r="F21" s="510"/>
      <c r="G21" s="510"/>
      <c r="H21" s="510"/>
      <c r="I21" s="510"/>
      <c r="J21" s="510"/>
      <c r="K21" s="510"/>
      <c r="L21" s="510"/>
      <c r="M21" s="510"/>
      <c r="N21" s="510"/>
      <c r="O21" s="510"/>
      <c r="P21" s="510"/>
      <c r="Q21" s="510"/>
      <c r="R21" s="510"/>
      <c r="S21" s="511"/>
      <c r="T21" s="473" t="s">
        <v>38</v>
      </c>
      <c r="U21" s="474"/>
      <c r="V21" s="474"/>
      <c r="W21" s="474"/>
      <c r="X21" s="474"/>
      <c r="Y21" s="474"/>
      <c r="Z21" s="474"/>
      <c r="AA21" s="474"/>
      <c r="AB21" s="474"/>
      <c r="AC21" s="474"/>
      <c r="AD21" s="474"/>
      <c r="AE21" s="474"/>
      <c r="AF21" s="474"/>
      <c r="AG21" s="474"/>
      <c r="AH21" s="474"/>
      <c r="AI21" s="474"/>
      <c r="AJ21" s="47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509"/>
      <c r="B22" s="510"/>
      <c r="C22" s="510"/>
      <c r="D22" s="510"/>
      <c r="E22" s="510"/>
      <c r="F22" s="510"/>
      <c r="G22" s="510"/>
      <c r="H22" s="510"/>
      <c r="I22" s="510"/>
      <c r="J22" s="510"/>
      <c r="K22" s="510"/>
      <c r="L22" s="510"/>
      <c r="M22" s="510"/>
      <c r="N22" s="510"/>
      <c r="O22" s="510"/>
      <c r="P22" s="510"/>
      <c r="Q22" s="510"/>
      <c r="R22" s="510"/>
      <c r="S22" s="511"/>
      <c r="T22" s="526"/>
      <c r="U22" s="527"/>
      <c r="V22" s="527"/>
      <c r="W22" s="527"/>
      <c r="X22" s="527"/>
      <c r="Y22" s="527"/>
      <c r="Z22" s="527"/>
      <c r="AA22" s="527"/>
      <c r="AB22" s="527"/>
      <c r="AC22" s="527"/>
      <c r="AD22" s="527"/>
      <c r="AE22" s="527"/>
      <c r="AF22" s="527"/>
      <c r="AG22" s="527"/>
      <c r="AH22" s="527"/>
      <c r="AI22" s="527"/>
      <c r="AJ22" s="52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512"/>
      <c r="B23" s="513"/>
      <c r="C23" s="513"/>
      <c r="D23" s="513"/>
      <c r="E23" s="513"/>
      <c r="F23" s="513"/>
      <c r="G23" s="513"/>
      <c r="H23" s="513"/>
      <c r="I23" s="513"/>
      <c r="J23" s="513"/>
      <c r="K23" s="513"/>
      <c r="L23" s="513"/>
      <c r="M23" s="513"/>
      <c r="N23" s="513"/>
      <c r="O23" s="513"/>
      <c r="P23" s="513"/>
      <c r="Q23" s="513"/>
      <c r="R23" s="513"/>
      <c r="S23" s="514"/>
      <c r="T23" s="529"/>
      <c r="U23" s="471"/>
      <c r="V23" s="471"/>
      <c r="W23" s="471"/>
      <c r="X23" s="471"/>
      <c r="Y23" s="471"/>
      <c r="Z23" s="471"/>
      <c r="AA23" s="471"/>
      <c r="AB23" s="471"/>
      <c r="AC23" s="471"/>
      <c r="AD23" s="471"/>
      <c r="AE23" s="471"/>
      <c r="AF23" s="471"/>
      <c r="AG23" s="471"/>
      <c r="AH23" s="471"/>
      <c r="AI23" s="471"/>
      <c r="AJ23" s="472"/>
      <c r="AO23" s="135"/>
      <c r="AP23" s="135"/>
    </row>
    <row r="24" spans="1:74" s="50" customFormat="1" ht="14.25" customHeight="1" x14ac:dyDescent="0.15">
      <c r="A24" s="506" t="s">
        <v>47</v>
      </c>
      <c r="B24" s="507"/>
      <c r="C24" s="507"/>
      <c r="D24" s="507"/>
      <c r="E24" s="507"/>
      <c r="F24" s="507"/>
      <c r="G24" s="507"/>
      <c r="H24" s="507"/>
      <c r="I24" s="507"/>
      <c r="J24" s="507"/>
      <c r="K24" s="507"/>
      <c r="L24" s="507"/>
      <c r="M24" s="507"/>
      <c r="N24" s="507"/>
      <c r="O24" s="507"/>
      <c r="P24" s="507"/>
      <c r="Q24" s="507"/>
      <c r="R24" s="507"/>
      <c r="S24" s="508"/>
      <c r="T24" s="530"/>
      <c r="U24" s="531"/>
      <c r="V24" s="531"/>
      <c r="W24" s="531"/>
      <c r="X24" s="531"/>
      <c r="Y24" s="531"/>
      <c r="Z24" s="531"/>
      <c r="AA24" s="531"/>
      <c r="AB24" s="531"/>
      <c r="AC24" s="531"/>
      <c r="AD24" s="531"/>
      <c r="AE24" s="531"/>
      <c r="AF24" s="531"/>
      <c r="AG24" s="531"/>
      <c r="AH24" s="531"/>
      <c r="AI24" s="531"/>
      <c r="AJ24" s="532"/>
      <c r="AO24" s="135"/>
      <c r="AP24" s="135"/>
    </row>
    <row r="25" spans="1:74" s="50" customFormat="1" ht="14.25" customHeight="1" x14ac:dyDescent="0.15">
      <c r="A25" s="509"/>
      <c r="B25" s="510"/>
      <c r="C25" s="510"/>
      <c r="D25" s="510"/>
      <c r="E25" s="510"/>
      <c r="F25" s="510"/>
      <c r="G25" s="510"/>
      <c r="H25" s="510"/>
      <c r="I25" s="510"/>
      <c r="J25" s="510"/>
      <c r="K25" s="510"/>
      <c r="L25" s="510"/>
      <c r="M25" s="510"/>
      <c r="N25" s="510"/>
      <c r="O25" s="510"/>
      <c r="P25" s="510"/>
      <c r="Q25" s="510"/>
      <c r="R25" s="510"/>
      <c r="S25" s="511"/>
      <c r="T25" s="533"/>
      <c r="U25" s="534"/>
      <c r="V25" s="534"/>
      <c r="W25" s="534"/>
      <c r="X25" s="534"/>
      <c r="Y25" s="534"/>
      <c r="Z25" s="534"/>
      <c r="AA25" s="534"/>
      <c r="AB25" s="534"/>
      <c r="AC25" s="534"/>
      <c r="AD25" s="534"/>
      <c r="AE25" s="534"/>
      <c r="AF25" s="534"/>
      <c r="AG25" s="534"/>
      <c r="AH25" s="534"/>
      <c r="AI25" s="534"/>
      <c r="AJ25" s="535"/>
      <c r="AO25" s="135"/>
      <c r="AP25" s="135"/>
    </row>
    <row r="26" spans="1:74" s="50" customFormat="1" ht="14.25" customHeight="1" x14ac:dyDescent="0.15">
      <c r="A26" s="512"/>
      <c r="B26" s="513"/>
      <c r="C26" s="513"/>
      <c r="D26" s="513"/>
      <c r="E26" s="513"/>
      <c r="F26" s="513"/>
      <c r="G26" s="513"/>
      <c r="H26" s="513"/>
      <c r="I26" s="513"/>
      <c r="J26" s="513"/>
      <c r="K26" s="513"/>
      <c r="L26" s="513"/>
      <c r="M26" s="513"/>
      <c r="N26" s="513"/>
      <c r="O26" s="513"/>
      <c r="P26" s="513"/>
      <c r="Q26" s="513"/>
      <c r="R26" s="513"/>
      <c r="S26" s="514"/>
      <c r="T26" s="536"/>
      <c r="U26" s="537"/>
      <c r="V26" s="537"/>
      <c r="W26" s="537"/>
      <c r="X26" s="537"/>
      <c r="Y26" s="537"/>
      <c r="Z26" s="537"/>
      <c r="AA26" s="537"/>
      <c r="AB26" s="537"/>
      <c r="AC26" s="537"/>
      <c r="AD26" s="537"/>
      <c r="AE26" s="537"/>
      <c r="AF26" s="537"/>
      <c r="AG26" s="537"/>
      <c r="AH26" s="537"/>
      <c r="AI26" s="537"/>
      <c r="AJ26" s="538"/>
      <c r="AO26" s="135"/>
      <c r="AP26" s="135"/>
    </row>
    <row r="27" spans="1:74" s="50" customFormat="1" ht="14.25" customHeight="1" x14ac:dyDescent="0.15">
      <c r="A27" s="506" t="s">
        <v>182</v>
      </c>
      <c r="B27" s="507"/>
      <c r="C27" s="507"/>
      <c r="D27" s="507"/>
      <c r="E27" s="507"/>
      <c r="F27" s="507"/>
      <c r="G27" s="507"/>
      <c r="H27" s="507"/>
      <c r="I27" s="507"/>
      <c r="J27" s="507"/>
      <c r="K27" s="507"/>
      <c r="L27" s="507"/>
      <c r="M27" s="507"/>
      <c r="N27" s="507"/>
      <c r="O27" s="507"/>
      <c r="P27" s="507"/>
      <c r="Q27" s="507"/>
      <c r="R27" s="507"/>
      <c r="S27" s="508"/>
      <c r="T27" s="456"/>
      <c r="U27" s="457"/>
      <c r="V27" s="457"/>
      <c r="W27" s="457"/>
      <c r="X27" s="457" t="s">
        <v>183</v>
      </c>
      <c r="Y27" s="457"/>
      <c r="Z27" s="457"/>
      <c r="AA27" s="457" t="s">
        <v>184</v>
      </c>
      <c r="AB27" s="457"/>
      <c r="AC27" s="457" t="s">
        <v>185</v>
      </c>
      <c r="AD27" s="457"/>
      <c r="AE27" s="457"/>
      <c r="AF27" s="539"/>
      <c r="AG27" s="539"/>
      <c r="AH27" s="539"/>
      <c r="AI27" s="539"/>
      <c r="AJ27" s="540"/>
      <c r="AO27" s="135"/>
      <c r="AP27" s="135"/>
    </row>
    <row r="28" spans="1:74" s="50" customFormat="1" ht="14.25" customHeight="1" x14ac:dyDescent="0.15">
      <c r="A28" s="509"/>
      <c r="B28" s="510"/>
      <c r="C28" s="510"/>
      <c r="D28" s="510"/>
      <c r="E28" s="510"/>
      <c r="F28" s="510"/>
      <c r="G28" s="510"/>
      <c r="H28" s="510"/>
      <c r="I28" s="510"/>
      <c r="J28" s="510"/>
      <c r="K28" s="510"/>
      <c r="L28" s="510"/>
      <c r="M28" s="510"/>
      <c r="N28" s="510"/>
      <c r="O28" s="510"/>
      <c r="P28" s="510"/>
      <c r="Q28" s="510"/>
      <c r="R28" s="510"/>
      <c r="S28" s="511"/>
      <c r="T28" s="459"/>
      <c r="U28" s="460"/>
      <c r="V28" s="460"/>
      <c r="W28" s="460"/>
      <c r="X28" s="460"/>
      <c r="Y28" s="460"/>
      <c r="Z28" s="460"/>
      <c r="AA28" s="460"/>
      <c r="AB28" s="460"/>
      <c r="AC28" s="460"/>
      <c r="AD28" s="460"/>
      <c r="AE28" s="460"/>
      <c r="AF28" s="453"/>
      <c r="AG28" s="453"/>
      <c r="AH28" s="453"/>
      <c r="AI28" s="453"/>
      <c r="AJ28" s="541"/>
      <c r="AO28" s="135"/>
      <c r="AP28" s="135"/>
    </row>
    <row r="29" spans="1:74" s="50" customFormat="1" ht="14.25" customHeight="1" x14ac:dyDescent="0.15">
      <c r="A29" s="512"/>
      <c r="B29" s="525"/>
      <c r="C29" s="525"/>
      <c r="D29" s="525"/>
      <c r="E29" s="525"/>
      <c r="F29" s="525"/>
      <c r="G29" s="525"/>
      <c r="H29" s="513"/>
      <c r="I29" s="513"/>
      <c r="J29" s="513"/>
      <c r="K29" s="513"/>
      <c r="L29" s="513"/>
      <c r="M29" s="513"/>
      <c r="N29" s="513"/>
      <c r="O29" s="513"/>
      <c r="P29" s="513"/>
      <c r="Q29" s="513"/>
      <c r="R29" s="513"/>
      <c r="S29" s="514"/>
      <c r="T29" s="462"/>
      <c r="U29" s="463"/>
      <c r="V29" s="463"/>
      <c r="W29" s="463"/>
      <c r="X29" s="463"/>
      <c r="Y29" s="463"/>
      <c r="Z29" s="463"/>
      <c r="AA29" s="463"/>
      <c r="AB29" s="463"/>
      <c r="AC29" s="463"/>
      <c r="AD29" s="463"/>
      <c r="AE29" s="463"/>
      <c r="AF29" s="542"/>
      <c r="AG29" s="542"/>
      <c r="AH29" s="542"/>
      <c r="AI29" s="542"/>
      <c r="AJ29" s="543"/>
      <c r="AO29" s="135"/>
      <c r="AP29" s="135"/>
    </row>
    <row r="30" spans="1:74" s="50" customFormat="1" ht="14.25" customHeight="1" x14ac:dyDescent="0.15">
      <c r="A30" s="506" t="s">
        <v>186</v>
      </c>
      <c r="B30" s="544"/>
      <c r="C30" s="544"/>
      <c r="D30" s="544"/>
      <c r="E30" s="544"/>
      <c r="F30" s="544"/>
      <c r="G30" s="544"/>
      <c r="H30" s="507"/>
      <c r="I30" s="507"/>
      <c r="J30" s="507"/>
      <c r="K30" s="507"/>
      <c r="L30" s="507"/>
      <c r="M30" s="507"/>
      <c r="N30" s="507"/>
      <c r="O30" s="507"/>
      <c r="P30" s="507"/>
      <c r="Q30" s="507"/>
      <c r="R30" s="507"/>
      <c r="S30" s="508"/>
      <c r="T30" s="456"/>
      <c r="U30" s="457"/>
      <c r="V30" s="457"/>
      <c r="W30" s="457"/>
      <c r="X30" s="457"/>
      <c r="Y30" s="457"/>
      <c r="Z30" s="457" t="s">
        <v>42</v>
      </c>
      <c r="AA30" s="457"/>
      <c r="AB30" s="457"/>
      <c r="AC30" s="457"/>
      <c r="AD30" s="457" t="s">
        <v>49</v>
      </c>
      <c r="AE30" s="457"/>
      <c r="AF30" s="457"/>
      <c r="AG30" s="457"/>
      <c r="AH30" s="457" t="s">
        <v>50</v>
      </c>
      <c r="AI30" s="457"/>
      <c r="AJ30" s="458"/>
      <c r="AO30" s="135"/>
      <c r="AP30" s="135"/>
    </row>
    <row r="31" spans="1:74" s="50" customFormat="1" ht="14.25" customHeight="1" x14ac:dyDescent="0.15">
      <c r="A31" s="509"/>
      <c r="B31" s="510"/>
      <c r="C31" s="510"/>
      <c r="D31" s="510"/>
      <c r="E31" s="510"/>
      <c r="F31" s="510"/>
      <c r="G31" s="510"/>
      <c r="H31" s="510"/>
      <c r="I31" s="510"/>
      <c r="J31" s="510"/>
      <c r="K31" s="510"/>
      <c r="L31" s="510"/>
      <c r="M31" s="510"/>
      <c r="N31" s="510"/>
      <c r="O31" s="510"/>
      <c r="P31" s="510"/>
      <c r="Q31" s="510"/>
      <c r="R31" s="510"/>
      <c r="S31" s="511"/>
      <c r="T31" s="459"/>
      <c r="U31" s="460"/>
      <c r="V31" s="460"/>
      <c r="W31" s="460"/>
      <c r="X31" s="460"/>
      <c r="Y31" s="460"/>
      <c r="Z31" s="460"/>
      <c r="AA31" s="460"/>
      <c r="AB31" s="460"/>
      <c r="AC31" s="460"/>
      <c r="AD31" s="460"/>
      <c r="AE31" s="460"/>
      <c r="AF31" s="460"/>
      <c r="AG31" s="460"/>
      <c r="AH31" s="460"/>
      <c r="AI31" s="460"/>
      <c r="AJ31" s="461"/>
      <c r="AO31" s="135"/>
      <c r="AP31" s="135"/>
    </row>
    <row r="32" spans="1:74" s="50" customFormat="1" ht="14.25" customHeight="1" x14ac:dyDescent="0.15">
      <c r="A32" s="512"/>
      <c r="B32" s="513"/>
      <c r="C32" s="513"/>
      <c r="D32" s="513"/>
      <c r="E32" s="513"/>
      <c r="F32" s="513"/>
      <c r="G32" s="513"/>
      <c r="H32" s="513"/>
      <c r="I32" s="513"/>
      <c r="J32" s="513"/>
      <c r="K32" s="513"/>
      <c r="L32" s="513"/>
      <c r="M32" s="513"/>
      <c r="N32" s="513"/>
      <c r="O32" s="513"/>
      <c r="P32" s="513"/>
      <c r="Q32" s="513"/>
      <c r="R32" s="513"/>
      <c r="S32" s="514"/>
      <c r="T32" s="462"/>
      <c r="U32" s="463"/>
      <c r="V32" s="463"/>
      <c r="W32" s="463"/>
      <c r="X32" s="463"/>
      <c r="Y32" s="463"/>
      <c r="Z32" s="463"/>
      <c r="AA32" s="463"/>
      <c r="AB32" s="463"/>
      <c r="AC32" s="463"/>
      <c r="AD32" s="463"/>
      <c r="AE32" s="463"/>
      <c r="AF32" s="463"/>
      <c r="AG32" s="463"/>
      <c r="AH32" s="463"/>
      <c r="AI32" s="463"/>
      <c r="AJ32" s="464"/>
      <c r="AO32" s="135"/>
      <c r="AP32" s="135"/>
    </row>
    <row r="33" spans="1:47" s="50" customFormat="1" ht="14.25" customHeight="1" x14ac:dyDescent="0.15">
      <c r="A33" s="509" t="s">
        <v>187</v>
      </c>
      <c r="B33" s="510"/>
      <c r="C33" s="510"/>
      <c r="D33" s="510"/>
      <c r="E33" s="510"/>
      <c r="F33" s="510"/>
      <c r="G33" s="510"/>
      <c r="H33" s="510"/>
      <c r="I33" s="510"/>
      <c r="J33" s="510"/>
      <c r="K33" s="510"/>
      <c r="L33" s="510"/>
      <c r="M33" s="510"/>
      <c r="N33" s="510"/>
      <c r="O33" s="510"/>
      <c r="P33" s="510"/>
      <c r="Q33" s="510"/>
      <c r="R33" s="510"/>
      <c r="S33" s="511"/>
      <c r="T33" s="530"/>
      <c r="U33" s="531"/>
      <c r="V33" s="531"/>
      <c r="W33" s="531"/>
      <c r="X33" s="531"/>
      <c r="Y33" s="531"/>
      <c r="Z33" s="531"/>
      <c r="AA33" s="531"/>
      <c r="AB33" s="531"/>
      <c r="AC33" s="531"/>
      <c r="AD33" s="531"/>
      <c r="AE33" s="531"/>
      <c r="AF33" s="531"/>
      <c r="AG33" s="531"/>
      <c r="AH33" s="531"/>
      <c r="AI33" s="531"/>
      <c r="AJ33" s="532"/>
      <c r="AO33" s="135"/>
      <c r="AP33" s="135"/>
    </row>
    <row r="34" spans="1:47" s="50" customFormat="1" ht="14.25" customHeight="1" x14ac:dyDescent="0.15">
      <c r="A34" s="509"/>
      <c r="B34" s="510"/>
      <c r="C34" s="510"/>
      <c r="D34" s="510"/>
      <c r="E34" s="510"/>
      <c r="F34" s="510"/>
      <c r="G34" s="510"/>
      <c r="H34" s="510"/>
      <c r="I34" s="510"/>
      <c r="J34" s="510"/>
      <c r="K34" s="510"/>
      <c r="L34" s="510"/>
      <c r="M34" s="510"/>
      <c r="N34" s="510"/>
      <c r="O34" s="510"/>
      <c r="P34" s="510"/>
      <c r="Q34" s="510"/>
      <c r="R34" s="510"/>
      <c r="S34" s="511"/>
      <c r="T34" s="533"/>
      <c r="U34" s="534"/>
      <c r="V34" s="534"/>
      <c r="W34" s="534"/>
      <c r="X34" s="534"/>
      <c r="Y34" s="534"/>
      <c r="Z34" s="534"/>
      <c r="AA34" s="534"/>
      <c r="AB34" s="534"/>
      <c r="AC34" s="534"/>
      <c r="AD34" s="534"/>
      <c r="AE34" s="534"/>
      <c r="AF34" s="534"/>
      <c r="AG34" s="534"/>
      <c r="AH34" s="534"/>
      <c r="AI34" s="534"/>
      <c r="AJ34" s="535"/>
      <c r="AO34" s="135"/>
      <c r="AP34" s="135"/>
    </row>
    <row r="35" spans="1:47" s="50" customFormat="1" ht="14.25" customHeight="1" x14ac:dyDescent="0.15">
      <c r="A35" s="509"/>
      <c r="B35" s="510"/>
      <c r="C35" s="510"/>
      <c r="D35" s="510"/>
      <c r="E35" s="510"/>
      <c r="F35" s="510"/>
      <c r="G35" s="510"/>
      <c r="H35" s="510"/>
      <c r="I35" s="510"/>
      <c r="J35" s="510"/>
      <c r="K35" s="510"/>
      <c r="L35" s="510"/>
      <c r="M35" s="510"/>
      <c r="N35" s="510"/>
      <c r="O35" s="510"/>
      <c r="P35" s="510"/>
      <c r="Q35" s="510"/>
      <c r="R35" s="510"/>
      <c r="S35" s="511"/>
      <c r="T35" s="533"/>
      <c r="U35" s="534"/>
      <c r="V35" s="534"/>
      <c r="W35" s="534"/>
      <c r="X35" s="534"/>
      <c r="Y35" s="534"/>
      <c r="Z35" s="534"/>
      <c r="AA35" s="534"/>
      <c r="AB35" s="534"/>
      <c r="AC35" s="534"/>
      <c r="AD35" s="534"/>
      <c r="AE35" s="534"/>
      <c r="AF35" s="534"/>
      <c r="AG35" s="534"/>
      <c r="AH35" s="534"/>
      <c r="AI35" s="534"/>
      <c r="AJ35" s="535"/>
      <c r="AO35" s="135"/>
      <c r="AP35" s="135"/>
    </row>
    <row r="36" spans="1:47" s="50" customFormat="1" ht="14.25" customHeight="1" x14ac:dyDescent="0.15">
      <c r="A36" s="509"/>
      <c r="B36" s="510"/>
      <c r="C36" s="510"/>
      <c r="D36" s="510"/>
      <c r="E36" s="510"/>
      <c r="F36" s="510"/>
      <c r="G36" s="510"/>
      <c r="H36" s="510"/>
      <c r="I36" s="510"/>
      <c r="J36" s="510"/>
      <c r="K36" s="510"/>
      <c r="L36" s="510"/>
      <c r="M36" s="510"/>
      <c r="N36" s="510"/>
      <c r="O36" s="510"/>
      <c r="P36" s="510"/>
      <c r="Q36" s="510"/>
      <c r="R36" s="510"/>
      <c r="S36" s="511"/>
      <c r="T36" s="533"/>
      <c r="U36" s="534"/>
      <c r="V36" s="534"/>
      <c r="W36" s="534"/>
      <c r="X36" s="534"/>
      <c r="Y36" s="534"/>
      <c r="Z36" s="534"/>
      <c r="AA36" s="534"/>
      <c r="AB36" s="534"/>
      <c r="AC36" s="534"/>
      <c r="AD36" s="534"/>
      <c r="AE36" s="534"/>
      <c r="AF36" s="534"/>
      <c r="AG36" s="534"/>
      <c r="AH36" s="534"/>
      <c r="AI36" s="534"/>
      <c r="AJ36" s="535"/>
      <c r="AO36" s="135"/>
      <c r="AP36" s="135"/>
    </row>
    <row r="37" spans="1:47" s="50" customFormat="1" ht="14.25" customHeight="1" x14ac:dyDescent="0.15">
      <c r="A37" s="509"/>
      <c r="B37" s="510"/>
      <c r="C37" s="510"/>
      <c r="D37" s="510"/>
      <c r="E37" s="510"/>
      <c r="F37" s="510"/>
      <c r="G37" s="510"/>
      <c r="H37" s="510"/>
      <c r="I37" s="510"/>
      <c r="J37" s="510"/>
      <c r="K37" s="510"/>
      <c r="L37" s="510"/>
      <c r="M37" s="510"/>
      <c r="N37" s="510"/>
      <c r="O37" s="510"/>
      <c r="P37" s="510"/>
      <c r="Q37" s="510"/>
      <c r="R37" s="510"/>
      <c r="S37" s="511"/>
      <c r="T37" s="533"/>
      <c r="U37" s="534"/>
      <c r="V37" s="534"/>
      <c r="W37" s="534"/>
      <c r="X37" s="534"/>
      <c r="Y37" s="534"/>
      <c r="Z37" s="534"/>
      <c r="AA37" s="534"/>
      <c r="AB37" s="534"/>
      <c r="AC37" s="534"/>
      <c r="AD37" s="534"/>
      <c r="AE37" s="534"/>
      <c r="AF37" s="534"/>
      <c r="AG37" s="534"/>
      <c r="AH37" s="534"/>
      <c r="AI37" s="534"/>
      <c r="AJ37" s="535"/>
      <c r="AO37" s="135"/>
      <c r="AP37" s="135"/>
    </row>
    <row r="38" spans="1:47" s="50" customFormat="1" ht="14.25" customHeight="1" x14ac:dyDescent="0.15">
      <c r="A38" s="509"/>
      <c r="B38" s="510"/>
      <c r="C38" s="510"/>
      <c r="D38" s="510"/>
      <c r="E38" s="510"/>
      <c r="F38" s="510"/>
      <c r="G38" s="510"/>
      <c r="H38" s="510"/>
      <c r="I38" s="510"/>
      <c r="J38" s="510"/>
      <c r="K38" s="510"/>
      <c r="L38" s="510"/>
      <c r="M38" s="510"/>
      <c r="N38" s="510"/>
      <c r="O38" s="510"/>
      <c r="P38" s="510"/>
      <c r="Q38" s="510"/>
      <c r="R38" s="510"/>
      <c r="S38" s="511"/>
      <c r="T38" s="533"/>
      <c r="U38" s="534"/>
      <c r="V38" s="534"/>
      <c r="W38" s="534"/>
      <c r="X38" s="534"/>
      <c r="Y38" s="534"/>
      <c r="Z38" s="534"/>
      <c r="AA38" s="534"/>
      <c r="AB38" s="534"/>
      <c r="AC38" s="534"/>
      <c r="AD38" s="534"/>
      <c r="AE38" s="534"/>
      <c r="AF38" s="534"/>
      <c r="AG38" s="534"/>
      <c r="AH38" s="534"/>
      <c r="AI38" s="534"/>
      <c r="AJ38" s="535"/>
      <c r="AO38" s="135"/>
      <c r="AP38" s="135"/>
    </row>
    <row r="39" spans="1:47" s="50" customFormat="1" ht="14.25" customHeight="1" x14ac:dyDescent="0.15">
      <c r="A39" s="512"/>
      <c r="B39" s="513"/>
      <c r="C39" s="513"/>
      <c r="D39" s="513"/>
      <c r="E39" s="513"/>
      <c r="F39" s="513"/>
      <c r="G39" s="513"/>
      <c r="H39" s="513"/>
      <c r="I39" s="513"/>
      <c r="J39" s="513"/>
      <c r="K39" s="513"/>
      <c r="L39" s="513"/>
      <c r="M39" s="513"/>
      <c r="N39" s="513"/>
      <c r="O39" s="513"/>
      <c r="P39" s="513"/>
      <c r="Q39" s="513"/>
      <c r="R39" s="513"/>
      <c r="S39" s="514"/>
      <c r="T39" s="536"/>
      <c r="U39" s="537"/>
      <c r="V39" s="537"/>
      <c r="W39" s="537"/>
      <c r="X39" s="537"/>
      <c r="Y39" s="537"/>
      <c r="Z39" s="537"/>
      <c r="AA39" s="537"/>
      <c r="AB39" s="537"/>
      <c r="AC39" s="537"/>
      <c r="AD39" s="537"/>
      <c r="AE39" s="537"/>
      <c r="AF39" s="537"/>
      <c r="AG39" s="537"/>
      <c r="AH39" s="537"/>
      <c r="AI39" s="537"/>
      <c r="AJ39" s="538"/>
      <c r="AO39" s="135"/>
      <c r="AP39" s="135"/>
    </row>
    <row r="40" spans="1:47" s="50" customFormat="1" ht="14.25" customHeight="1" x14ac:dyDescent="0.15">
      <c r="A40" s="530" t="s">
        <v>202</v>
      </c>
      <c r="B40" s="507"/>
      <c r="C40" s="507"/>
      <c r="D40" s="507"/>
      <c r="E40" s="507"/>
      <c r="F40" s="507"/>
      <c r="G40" s="507"/>
      <c r="H40" s="507"/>
      <c r="I40" s="507"/>
      <c r="J40" s="507"/>
      <c r="K40" s="507"/>
      <c r="L40" s="507"/>
      <c r="M40" s="507"/>
      <c r="N40" s="507"/>
      <c r="O40" s="507"/>
      <c r="P40" s="507"/>
      <c r="Q40" s="507"/>
      <c r="R40" s="507"/>
      <c r="S40" s="508"/>
      <c r="T40" s="530"/>
      <c r="U40" s="531"/>
      <c r="V40" s="531"/>
      <c r="W40" s="531"/>
      <c r="X40" s="531"/>
      <c r="Y40" s="531"/>
      <c r="Z40" s="531"/>
      <c r="AA40" s="531"/>
      <c r="AB40" s="531"/>
      <c r="AC40" s="531"/>
      <c r="AD40" s="531"/>
      <c r="AE40" s="531"/>
      <c r="AF40" s="531"/>
      <c r="AG40" s="531"/>
      <c r="AH40" s="531"/>
      <c r="AI40" s="531"/>
      <c r="AJ40" s="532"/>
      <c r="AO40" s="135"/>
      <c r="AP40" s="135"/>
      <c r="AU40" s="74"/>
    </row>
    <row r="41" spans="1:47" s="50" customFormat="1" ht="14.25" customHeight="1" x14ac:dyDescent="0.15">
      <c r="A41" s="509"/>
      <c r="B41" s="510"/>
      <c r="C41" s="510"/>
      <c r="D41" s="510"/>
      <c r="E41" s="510"/>
      <c r="F41" s="510"/>
      <c r="G41" s="510"/>
      <c r="H41" s="510"/>
      <c r="I41" s="510"/>
      <c r="J41" s="510"/>
      <c r="K41" s="510"/>
      <c r="L41" s="510"/>
      <c r="M41" s="510"/>
      <c r="N41" s="510"/>
      <c r="O41" s="510"/>
      <c r="P41" s="510"/>
      <c r="Q41" s="510"/>
      <c r="R41" s="510"/>
      <c r="S41" s="511"/>
      <c r="T41" s="533"/>
      <c r="U41" s="534"/>
      <c r="V41" s="534"/>
      <c r="W41" s="534"/>
      <c r="X41" s="534"/>
      <c r="Y41" s="534"/>
      <c r="Z41" s="534"/>
      <c r="AA41" s="534"/>
      <c r="AB41" s="534"/>
      <c r="AC41" s="534"/>
      <c r="AD41" s="534"/>
      <c r="AE41" s="534"/>
      <c r="AF41" s="534"/>
      <c r="AG41" s="534"/>
      <c r="AH41" s="534"/>
      <c r="AI41" s="534"/>
      <c r="AJ41" s="535"/>
      <c r="AO41" s="135"/>
      <c r="AP41" s="135"/>
    </row>
    <row r="42" spans="1:47" s="50" customFormat="1" ht="14.25" customHeight="1" x14ac:dyDescent="0.15">
      <c r="A42" s="509"/>
      <c r="B42" s="510"/>
      <c r="C42" s="510"/>
      <c r="D42" s="510"/>
      <c r="E42" s="510"/>
      <c r="F42" s="510"/>
      <c r="G42" s="510"/>
      <c r="H42" s="510"/>
      <c r="I42" s="510"/>
      <c r="J42" s="510"/>
      <c r="K42" s="510"/>
      <c r="L42" s="510"/>
      <c r="M42" s="510"/>
      <c r="N42" s="510"/>
      <c r="O42" s="510"/>
      <c r="P42" s="510"/>
      <c r="Q42" s="510"/>
      <c r="R42" s="510"/>
      <c r="S42" s="511"/>
      <c r="T42" s="533"/>
      <c r="U42" s="534"/>
      <c r="V42" s="534"/>
      <c r="W42" s="534"/>
      <c r="X42" s="534"/>
      <c r="Y42" s="534"/>
      <c r="Z42" s="534"/>
      <c r="AA42" s="534"/>
      <c r="AB42" s="534"/>
      <c r="AC42" s="534"/>
      <c r="AD42" s="534"/>
      <c r="AE42" s="534"/>
      <c r="AF42" s="534"/>
      <c r="AG42" s="534"/>
      <c r="AH42" s="534"/>
      <c r="AI42" s="534"/>
      <c r="AJ42" s="535"/>
      <c r="AO42" s="135"/>
      <c r="AP42" s="135"/>
    </row>
    <row r="43" spans="1:47" s="50" customFormat="1" ht="14.25" customHeight="1" x14ac:dyDescent="0.15">
      <c r="A43" s="509"/>
      <c r="B43" s="510"/>
      <c r="C43" s="510"/>
      <c r="D43" s="510"/>
      <c r="E43" s="510"/>
      <c r="F43" s="510"/>
      <c r="G43" s="510"/>
      <c r="H43" s="510"/>
      <c r="I43" s="510"/>
      <c r="J43" s="510"/>
      <c r="K43" s="510"/>
      <c r="L43" s="510"/>
      <c r="M43" s="510"/>
      <c r="N43" s="510"/>
      <c r="O43" s="510"/>
      <c r="P43" s="510"/>
      <c r="Q43" s="510"/>
      <c r="R43" s="510"/>
      <c r="S43" s="511"/>
      <c r="T43" s="533"/>
      <c r="U43" s="534"/>
      <c r="V43" s="534"/>
      <c r="W43" s="534"/>
      <c r="X43" s="534"/>
      <c r="Y43" s="534"/>
      <c r="Z43" s="534"/>
      <c r="AA43" s="534"/>
      <c r="AB43" s="534"/>
      <c r="AC43" s="534"/>
      <c r="AD43" s="534"/>
      <c r="AE43" s="534"/>
      <c r="AF43" s="534"/>
      <c r="AG43" s="534"/>
      <c r="AH43" s="534"/>
      <c r="AI43" s="534"/>
      <c r="AJ43" s="535"/>
      <c r="AO43" s="135"/>
      <c r="AP43" s="135"/>
    </row>
    <row r="44" spans="1:47" s="50" customFormat="1" ht="14.25" customHeight="1" x14ac:dyDescent="0.15">
      <c r="A44" s="509"/>
      <c r="B44" s="510"/>
      <c r="C44" s="510"/>
      <c r="D44" s="510"/>
      <c r="E44" s="510"/>
      <c r="F44" s="510"/>
      <c r="G44" s="510"/>
      <c r="H44" s="510"/>
      <c r="I44" s="510"/>
      <c r="J44" s="510"/>
      <c r="K44" s="510"/>
      <c r="L44" s="510"/>
      <c r="M44" s="510"/>
      <c r="N44" s="510"/>
      <c r="O44" s="510"/>
      <c r="P44" s="510"/>
      <c r="Q44" s="510"/>
      <c r="R44" s="510"/>
      <c r="S44" s="511"/>
      <c r="T44" s="533"/>
      <c r="U44" s="534"/>
      <c r="V44" s="534"/>
      <c r="W44" s="534"/>
      <c r="X44" s="534"/>
      <c r="Y44" s="534"/>
      <c r="Z44" s="534"/>
      <c r="AA44" s="534"/>
      <c r="AB44" s="534"/>
      <c r="AC44" s="534"/>
      <c r="AD44" s="534"/>
      <c r="AE44" s="534"/>
      <c r="AF44" s="534"/>
      <c r="AG44" s="534"/>
      <c r="AH44" s="534"/>
      <c r="AI44" s="534"/>
      <c r="AJ44" s="535"/>
      <c r="AO44" s="135"/>
      <c r="AP44" s="135"/>
    </row>
    <row r="45" spans="1:47" s="50" customFormat="1" ht="14.25" customHeight="1" x14ac:dyDescent="0.15">
      <c r="A45" s="509"/>
      <c r="B45" s="510"/>
      <c r="C45" s="510"/>
      <c r="D45" s="510"/>
      <c r="E45" s="510"/>
      <c r="F45" s="510"/>
      <c r="G45" s="510"/>
      <c r="H45" s="510"/>
      <c r="I45" s="510"/>
      <c r="J45" s="510"/>
      <c r="K45" s="510"/>
      <c r="L45" s="510"/>
      <c r="M45" s="510"/>
      <c r="N45" s="510"/>
      <c r="O45" s="510"/>
      <c r="P45" s="510"/>
      <c r="Q45" s="510"/>
      <c r="R45" s="510"/>
      <c r="S45" s="511"/>
      <c r="T45" s="533"/>
      <c r="U45" s="534"/>
      <c r="V45" s="534"/>
      <c r="W45" s="534"/>
      <c r="X45" s="534"/>
      <c r="Y45" s="534"/>
      <c r="Z45" s="534"/>
      <c r="AA45" s="534"/>
      <c r="AB45" s="534"/>
      <c r="AC45" s="534"/>
      <c r="AD45" s="534"/>
      <c r="AE45" s="534"/>
      <c r="AF45" s="534"/>
      <c r="AG45" s="534"/>
      <c r="AH45" s="534"/>
      <c r="AI45" s="534"/>
      <c r="AJ45" s="535"/>
      <c r="AO45" s="135"/>
      <c r="AP45" s="135"/>
    </row>
    <row r="46" spans="1:47" s="50" customFormat="1" ht="14.25" customHeight="1" x14ac:dyDescent="0.15">
      <c r="A46" s="512"/>
      <c r="B46" s="513"/>
      <c r="C46" s="513"/>
      <c r="D46" s="513"/>
      <c r="E46" s="513"/>
      <c r="F46" s="513"/>
      <c r="G46" s="513"/>
      <c r="H46" s="513"/>
      <c r="I46" s="513"/>
      <c r="J46" s="513"/>
      <c r="K46" s="513"/>
      <c r="L46" s="513"/>
      <c r="M46" s="513"/>
      <c r="N46" s="513"/>
      <c r="O46" s="513"/>
      <c r="P46" s="513"/>
      <c r="Q46" s="513"/>
      <c r="R46" s="513"/>
      <c r="S46" s="514"/>
      <c r="T46" s="536"/>
      <c r="U46" s="537"/>
      <c r="V46" s="537"/>
      <c r="W46" s="537"/>
      <c r="X46" s="537"/>
      <c r="Y46" s="537"/>
      <c r="Z46" s="537"/>
      <c r="AA46" s="537"/>
      <c r="AB46" s="537"/>
      <c r="AC46" s="537"/>
      <c r="AD46" s="537"/>
      <c r="AE46" s="537"/>
      <c r="AF46" s="537"/>
      <c r="AG46" s="537"/>
      <c r="AH46" s="537"/>
      <c r="AI46" s="537"/>
      <c r="AJ46" s="538"/>
      <c r="AO46" s="135"/>
      <c r="AP46" s="135"/>
    </row>
    <row r="47" spans="1:47" s="50" customFormat="1" ht="14.25" customHeight="1" x14ac:dyDescent="0.15">
      <c r="A47" s="506" t="s">
        <v>188</v>
      </c>
      <c r="B47" s="507"/>
      <c r="C47" s="507"/>
      <c r="D47" s="507"/>
      <c r="E47" s="507"/>
      <c r="F47" s="507"/>
      <c r="G47" s="507"/>
      <c r="H47" s="507"/>
      <c r="I47" s="507"/>
      <c r="J47" s="507"/>
      <c r="K47" s="507"/>
      <c r="L47" s="507"/>
      <c r="M47" s="507"/>
      <c r="N47" s="507"/>
      <c r="O47" s="507"/>
      <c r="P47" s="507"/>
      <c r="Q47" s="507"/>
      <c r="R47" s="507"/>
      <c r="S47" s="508"/>
      <c r="T47" s="456" t="s">
        <v>189</v>
      </c>
      <c r="U47" s="457"/>
      <c r="V47" s="457"/>
      <c r="W47" s="457"/>
      <c r="X47" s="457"/>
      <c r="Y47" s="457" t="s">
        <v>59</v>
      </c>
      <c r="Z47" s="457"/>
      <c r="AA47" s="457"/>
      <c r="AB47" s="457"/>
      <c r="AC47" s="457" t="s">
        <v>42</v>
      </c>
      <c r="AD47" s="457"/>
      <c r="AE47" s="457"/>
      <c r="AF47" s="457" t="s">
        <v>49</v>
      </c>
      <c r="AG47" s="457"/>
      <c r="AH47" s="457"/>
      <c r="AI47" s="457" t="s">
        <v>43</v>
      </c>
      <c r="AJ47" s="458"/>
      <c r="AO47" s="135"/>
      <c r="AP47" s="135"/>
    </row>
    <row r="48" spans="1:47" s="50" customFormat="1" ht="14.25" customHeight="1" x14ac:dyDescent="0.15">
      <c r="A48" s="509"/>
      <c r="B48" s="510"/>
      <c r="C48" s="510"/>
      <c r="D48" s="510"/>
      <c r="E48" s="510"/>
      <c r="F48" s="510"/>
      <c r="G48" s="510"/>
      <c r="H48" s="510"/>
      <c r="I48" s="510"/>
      <c r="J48" s="510"/>
      <c r="K48" s="510"/>
      <c r="L48" s="510"/>
      <c r="M48" s="510"/>
      <c r="N48" s="510"/>
      <c r="O48" s="510"/>
      <c r="P48" s="510"/>
      <c r="Q48" s="510"/>
      <c r="R48" s="510"/>
      <c r="S48" s="511"/>
      <c r="T48" s="459"/>
      <c r="U48" s="460"/>
      <c r="V48" s="460"/>
      <c r="W48" s="460"/>
      <c r="X48" s="460"/>
      <c r="Y48" s="460"/>
      <c r="Z48" s="460"/>
      <c r="AA48" s="460"/>
      <c r="AB48" s="460"/>
      <c r="AC48" s="460"/>
      <c r="AD48" s="460"/>
      <c r="AE48" s="460"/>
      <c r="AF48" s="460"/>
      <c r="AG48" s="460"/>
      <c r="AH48" s="460"/>
      <c r="AI48" s="460"/>
      <c r="AJ48" s="461"/>
      <c r="AO48" s="135"/>
      <c r="AP48" s="135"/>
    </row>
    <row r="49" spans="1:74" s="50" customFormat="1" ht="14.25" customHeight="1" x14ac:dyDescent="0.15">
      <c r="A49" s="512"/>
      <c r="B49" s="513"/>
      <c r="C49" s="513"/>
      <c r="D49" s="513"/>
      <c r="E49" s="513"/>
      <c r="F49" s="513"/>
      <c r="G49" s="513"/>
      <c r="H49" s="513"/>
      <c r="I49" s="513"/>
      <c r="J49" s="513"/>
      <c r="K49" s="513"/>
      <c r="L49" s="513"/>
      <c r="M49" s="513"/>
      <c r="N49" s="513"/>
      <c r="O49" s="513"/>
      <c r="P49" s="513"/>
      <c r="Q49" s="513"/>
      <c r="R49" s="513"/>
      <c r="S49" s="514"/>
      <c r="T49" s="462"/>
      <c r="U49" s="463"/>
      <c r="V49" s="463"/>
      <c r="W49" s="463"/>
      <c r="X49" s="463"/>
      <c r="Y49" s="463"/>
      <c r="Z49" s="463"/>
      <c r="AA49" s="463"/>
      <c r="AB49" s="463"/>
      <c r="AC49" s="463"/>
      <c r="AD49" s="463"/>
      <c r="AE49" s="463"/>
      <c r="AF49" s="463"/>
      <c r="AG49" s="463"/>
      <c r="AH49" s="463"/>
      <c r="AI49" s="463"/>
      <c r="AJ49" s="464"/>
      <c r="AO49" s="135"/>
      <c r="AP49" s="135"/>
    </row>
    <row r="50" spans="1:74" s="50" customFormat="1" ht="14.25" customHeight="1" x14ac:dyDescent="0.15">
      <c r="A50" s="131" t="s">
        <v>37</v>
      </c>
      <c r="B50" s="64"/>
      <c r="C50" s="64" t="s">
        <v>190</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G9" sqref="G9:L10"/>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223</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123</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697" t="s">
        <v>124</v>
      </c>
      <c r="B6" s="697"/>
      <c r="C6" s="697"/>
      <c r="D6" s="697"/>
      <c r="E6" s="697"/>
      <c r="F6" s="697"/>
      <c r="G6" s="697"/>
      <c r="H6" s="697"/>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697"/>
      <c r="Z8" s="697"/>
      <c r="AA8" s="697"/>
      <c r="AB8" s="19" t="s">
        <v>1</v>
      </c>
      <c r="AC8" s="697"/>
      <c r="AD8" s="697"/>
      <c r="AE8" s="19" t="s">
        <v>2</v>
      </c>
      <c r="AF8" s="697"/>
      <c r="AG8" s="69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698"/>
      <c r="C9" s="698"/>
      <c r="D9" s="698"/>
      <c r="E9" s="698"/>
      <c r="F9" s="698"/>
      <c r="G9" s="453" t="s">
        <v>219</v>
      </c>
      <c r="H9" s="453"/>
      <c r="I9" s="453"/>
      <c r="J9" s="453"/>
      <c r="K9" s="453"/>
      <c r="L9" s="45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698"/>
      <c r="C10" s="698"/>
      <c r="D10" s="698"/>
      <c r="E10" s="698"/>
      <c r="F10" s="698"/>
      <c r="G10" s="453"/>
      <c r="H10" s="453"/>
      <c r="I10" s="453"/>
      <c r="J10" s="453"/>
      <c r="K10" s="453"/>
      <c r="L10" s="453"/>
      <c r="M10" s="21"/>
      <c r="N10" s="21"/>
      <c r="O10" s="19"/>
      <c r="P10" s="684" t="s">
        <v>38</v>
      </c>
      <c r="Q10" s="684"/>
      <c r="R10" s="684"/>
      <c r="S10" s="26"/>
      <c r="T10" s="685"/>
      <c r="U10" s="685"/>
      <c r="V10" s="685"/>
      <c r="W10" s="685"/>
      <c r="X10" s="685"/>
      <c r="Y10" s="685"/>
      <c r="Z10" s="685"/>
      <c r="AA10" s="685"/>
      <c r="AB10" s="685"/>
      <c r="AC10" s="685"/>
      <c r="AD10" s="685"/>
      <c r="AE10" s="685"/>
      <c r="AF10" s="685"/>
      <c r="AG10" s="685"/>
      <c r="AH10" s="68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684"/>
      <c r="Q11" s="684"/>
      <c r="R11" s="684"/>
      <c r="S11" s="26"/>
      <c r="T11" s="685"/>
      <c r="U11" s="685"/>
      <c r="V11" s="685"/>
      <c r="W11" s="685"/>
      <c r="X11" s="685"/>
      <c r="Y11" s="685"/>
      <c r="Z11" s="685"/>
      <c r="AA11" s="685"/>
      <c r="AB11" s="685"/>
      <c r="AC11" s="685"/>
      <c r="AD11" s="685"/>
      <c r="AE11" s="685"/>
      <c r="AF11" s="685"/>
      <c r="AG11" s="685"/>
      <c r="AH11" s="68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684" t="s">
        <v>39</v>
      </c>
      <c r="Q12" s="684"/>
      <c r="R12" s="684"/>
      <c r="S12" s="26"/>
      <c r="T12" s="685"/>
      <c r="U12" s="685"/>
      <c r="V12" s="685"/>
      <c r="W12" s="685"/>
      <c r="X12" s="685"/>
      <c r="Y12" s="685"/>
      <c r="Z12" s="685"/>
      <c r="AA12" s="685"/>
      <c r="AB12" s="685"/>
      <c r="AC12" s="685"/>
      <c r="AD12" s="685"/>
      <c r="AE12" s="685"/>
      <c r="AF12" s="685"/>
      <c r="AG12" s="685"/>
      <c r="AH12" s="68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684"/>
      <c r="Q13" s="684"/>
      <c r="R13" s="684"/>
      <c r="S13" s="26"/>
      <c r="T13" s="685"/>
      <c r="U13" s="685"/>
      <c r="V13" s="685"/>
      <c r="W13" s="685"/>
      <c r="X13" s="685"/>
      <c r="Y13" s="685"/>
      <c r="Z13" s="685"/>
      <c r="AA13" s="685"/>
      <c r="AB13" s="685"/>
      <c r="AC13" s="685"/>
      <c r="AD13" s="685"/>
      <c r="AE13" s="685"/>
      <c r="AF13" s="685"/>
      <c r="AG13" s="685"/>
      <c r="AH13" s="68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684" t="s">
        <v>118</v>
      </c>
      <c r="Q14" s="684"/>
      <c r="R14" s="684"/>
      <c r="S14" s="684"/>
      <c r="T14" s="684"/>
      <c r="U14" s="684"/>
      <c r="V14" s="685"/>
      <c r="W14" s="685"/>
      <c r="X14" s="685"/>
      <c r="Y14" s="685"/>
      <c r="Z14" s="685"/>
      <c r="AA14" s="685"/>
      <c r="AB14" s="685"/>
      <c r="AC14" s="685"/>
      <c r="AD14" s="685"/>
      <c r="AE14" s="685"/>
      <c r="AF14" s="685"/>
      <c r="AG14" s="685"/>
      <c r="AH14" s="68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684"/>
      <c r="Q15" s="684"/>
      <c r="R15" s="684"/>
      <c r="S15" s="684"/>
      <c r="T15" s="684"/>
      <c r="U15" s="684"/>
      <c r="V15" s="685"/>
      <c r="W15" s="685"/>
      <c r="X15" s="685"/>
      <c r="Y15" s="685"/>
      <c r="Z15" s="685"/>
      <c r="AA15" s="685"/>
      <c r="AB15" s="685"/>
      <c r="AC15" s="685"/>
      <c r="AD15" s="685"/>
      <c r="AE15" s="685"/>
      <c r="AF15" s="685"/>
      <c r="AG15" s="685"/>
      <c r="AH15" s="68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125</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447" t="s">
        <v>117</v>
      </c>
      <c r="S18" s="448"/>
      <c r="T18" s="448"/>
      <c r="U18" s="44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686" t="s">
        <v>6</v>
      </c>
      <c r="B19" s="676" t="s">
        <v>7</v>
      </c>
      <c r="C19" s="677"/>
      <c r="D19" s="677"/>
      <c r="E19" s="677"/>
      <c r="F19" s="677"/>
      <c r="G19" s="677"/>
      <c r="H19" s="676"/>
      <c r="I19" s="677"/>
      <c r="J19" s="677"/>
      <c r="K19" s="677"/>
      <c r="L19" s="677"/>
      <c r="M19" s="677"/>
      <c r="N19" s="677"/>
      <c r="O19" s="677"/>
      <c r="P19" s="677"/>
      <c r="Q19" s="677"/>
      <c r="R19" s="677"/>
      <c r="S19" s="677"/>
      <c r="T19" s="677"/>
      <c r="U19" s="677"/>
      <c r="V19" s="677"/>
      <c r="W19" s="677"/>
      <c r="X19" s="677"/>
      <c r="Y19" s="677"/>
      <c r="Z19" s="677"/>
      <c r="AA19" s="677"/>
      <c r="AB19" s="677"/>
      <c r="AC19" s="677"/>
      <c r="AD19" s="677"/>
      <c r="AE19" s="677"/>
      <c r="AF19" s="677"/>
      <c r="AG19" s="677"/>
      <c r="AH19" s="678"/>
      <c r="AI19" s="23"/>
      <c r="AL19" s="59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687"/>
      <c r="B20" s="648" t="s">
        <v>8</v>
      </c>
      <c r="C20" s="649"/>
      <c r="D20" s="649"/>
      <c r="E20" s="649"/>
      <c r="F20" s="649"/>
      <c r="G20" s="650"/>
      <c r="H20" s="654"/>
      <c r="I20" s="655"/>
      <c r="J20" s="655"/>
      <c r="K20" s="655"/>
      <c r="L20" s="655"/>
      <c r="M20" s="655"/>
      <c r="N20" s="655"/>
      <c r="O20" s="655"/>
      <c r="P20" s="655"/>
      <c r="Q20" s="655"/>
      <c r="R20" s="655"/>
      <c r="S20" s="655"/>
      <c r="T20" s="655"/>
      <c r="U20" s="655"/>
      <c r="V20" s="655"/>
      <c r="W20" s="655"/>
      <c r="X20" s="655"/>
      <c r="Y20" s="655"/>
      <c r="Z20" s="655"/>
      <c r="AA20" s="655"/>
      <c r="AB20" s="655"/>
      <c r="AC20" s="655"/>
      <c r="AD20" s="655"/>
      <c r="AE20" s="655"/>
      <c r="AF20" s="655"/>
      <c r="AG20" s="655"/>
      <c r="AH20" s="656"/>
      <c r="AI20" s="23"/>
      <c r="AL20" s="64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687"/>
      <c r="B21" s="651"/>
      <c r="C21" s="652"/>
      <c r="D21" s="652"/>
      <c r="E21" s="652"/>
      <c r="F21" s="652"/>
      <c r="G21" s="653"/>
      <c r="H21" s="657"/>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c r="AI21" s="23"/>
      <c r="AL21" s="64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687"/>
      <c r="B22" s="660" t="s">
        <v>9</v>
      </c>
      <c r="C22" s="637"/>
      <c r="D22" s="637"/>
      <c r="E22" s="637"/>
      <c r="F22" s="637"/>
      <c r="G22" s="638"/>
      <c r="H22" s="642" t="s">
        <v>10</v>
      </c>
      <c r="I22" s="643"/>
      <c r="J22" s="643"/>
      <c r="K22" s="643"/>
      <c r="L22" s="644"/>
      <c r="M22" s="644"/>
      <c r="N22" s="95" t="s">
        <v>11</v>
      </c>
      <c r="O22" s="644"/>
      <c r="P22" s="644"/>
      <c r="Q22" s="27" t="s">
        <v>12</v>
      </c>
      <c r="R22" s="643"/>
      <c r="S22" s="643"/>
      <c r="T22" s="643"/>
      <c r="U22" s="643"/>
      <c r="V22" s="643"/>
      <c r="W22" s="643"/>
      <c r="X22" s="643"/>
      <c r="Y22" s="643"/>
      <c r="Z22" s="643"/>
      <c r="AA22" s="643"/>
      <c r="AB22" s="643"/>
      <c r="AC22" s="643"/>
      <c r="AD22" s="643"/>
      <c r="AE22" s="643"/>
      <c r="AF22" s="643"/>
      <c r="AG22" s="643"/>
      <c r="AH22" s="645"/>
      <c r="AI22" s="25"/>
      <c r="AJ22" s="23"/>
      <c r="AK22" s="23"/>
      <c r="AL22" s="64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687"/>
      <c r="B23" s="661"/>
      <c r="C23" s="640"/>
      <c r="D23" s="640"/>
      <c r="E23" s="640"/>
      <c r="F23" s="640"/>
      <c r="G23" s="641"/>
      <c r="H23" s="646"/>
      <c r="I23" s="597"/>
      <c r="J23" s="597"/>
      <c r="K23" s="597"/>
      <c r="L23" s="104" t="s">
        <v>13</v>
      </c>
      <c r="M23" s="104" t="s">
        <v>14</v>
      </c>
      <c r="N23" s="597"/>
      <c r="O23" s="597"/>
      <c r="P23" s="597"/>
      <c r="Q23" s="597"/>
      <c r="R23" s="597"/>
      <c r="S23" s="597"/>
      <c r="T23" s="597"/>
      <c r="U23" s="597"/>
      <c r="V23" s="104" t="s">
        <v>15</v>
      </c>
      <c r="W23" s="104" t="s">
        <v>16</v>
      </c>
      <c r="X23" s="597"/>
      <c r="Y23" s="597"/>
      <c r="Z23" s="597"/>
      <c r="AA23" s="597"/>
      <c r="AB23" s="597"/>
      <c r="AC23" s="597"/>
      <c r="AD23" s="597"/>
      <c r="AE23" s="597"/>
      <c r="AF23" s="597"/>
      <c r="AG23" s="597"/>
      <c r="AH23" s="598"/>
      <c r="AI23" s="25"/>
      <c r="AJ23" s="23"/>
      <c r="AK23" s="23"/>
      <c r="AL23" s="64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687"/>
      <c r="B24" s="639"/>
      <c r="C24" s="640"/>
      <c r="D24" s="640"/>
      <c r="E24" s="640"/>
      <c r="F24" s="640"/>
      <c r="G24" s="641"/>
      <c r="H24" s="646"/>
      <c r="I24" s="597"/>
      <c r="J24" s="597"/>
      <c r="K24" s="597"/>
      <c r="L24" s="104" t="s">
        <v>17</v>
      </c>
      <c r="M24" s="104" t="s">
        <v>18</v>
      </c>
      <c r="N24" s="597"/>
      <c r="O24" s="597"/>
      <c r="P24" s="597"/>
      <c r="Q24" s="597"/>
      <c r="R24" s="597"/>
      <c r="S24" s="597"/>
      <c r="T24" s="597"/>
      <c r="U24" s="597"/>
      <c r="V24" s="104" t="s">
        <v>19</v>
      </c>
      <c r="W24" s="104" t="s">
        <v>20</v>
      </c>
      <c r="X24" s="597"/>
      <c r="Y24" s="597"/>
      <c r="Z24" s="597"/>
      <c r="AA24" s="597"/>
      <c r="AB24" s="597"/>
      <c r="AC24" s="597"/>
      <c r="AD24" s="597"/>
      <c r="AE24" s="597"/>
      <c r="AF24" s="597"/>
      <c r="AG24" s="597"/>
      <c r="AH24" s="598"/>
      <c r="AI24" s="25"/>
      <c r="AJ24" s="23"/>
      <c r="AK24" s="23"/>
      <c r="AL24" s="64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687"/>
      <c r="B25" s="639"/>
      <c r="C25" s="640"/>
      <c r="D25" s="640"/>
      <c r="E25" s="640"/>
      <c r="F25" s="640"/>
      <c r="G25" s="641"/>
      <c r="H25" s="688"/>
      <c r="I25" s="689"/>
      <c r="J25" s="689"/>
      <c r="K25" s="689"/>
      <c r="L25" s="689"/>
      <c r="M25" s="689"/>
      <c r="N25" s="689"/>
      <c r="O25" s="689"/>
      <c r="P25" s="689"/>
      <c r="Q25" s="689"/>
      <c r="R25" s="689"/>
      <c r="S25" s="689"/>
      <c r="T25" s="689"/>
      <c r="U25" s="689"/>
      <c r="V25" s="689"/>
      <c r="W25" s="689"/>
      <c r="X25" s="689"/>
      <c r="Y25" s="689"/>
      <c r="Z25" s="689"/>
      <c r="AA25" s="689"/>
      <c r="AB25" s="689"/>
      <c r="AC25" s="689"/>
      <c r="AD25" s="689"/>
      <c r="AE25" s="689"/>
      <c r="AF25" s="689"/>
      <c r="AG25" s="689"/>
      <c r="AH25" s="690"/>
      <c r="AI25" s="25"/>
      <c r="AL25" s="64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687"/>
      <c r="B26" s="636" t="s">
        <v>21</v>
      </c>
      <c r="C26" s="637"/>
      <c r="D26" s="637"/>
      <c r="E26" s="637"/>
      <c r="F26" s="637"/>
      <c r="G26" s="638"/>
      <c r="H26" s="100" t="s">
        <v>22</v>
      </c>
      <c r="I26" s="101"/>
      <c r="J26" s="102"/>
      <c r="K26" s="691"/>
      <c r="L26" s="692"/>
      <c r="M26" s="692"/>
      <c r="N26" s="692"/>
      <c r="O26" s="692"/>
      <c r="P26" s="692"/>
      <c r="Q26" s="29" t="s">
        <v>23</v>
      </c>
      <c r="R26" s="30"/>
      <c r="S26" s="693"/>
      <c r="T26" s="693"/>
      <c r="U26" s="694"/>
      <c r="V26" s="100" t="s">
        <v>24</v>
      </c>
      <c r="W26" s="101"/>
      <c r="X26" s="102"/>
      <c r="Y26" s="691"/>
      <c r="Z26" s="692"/>
      <c r="AA26" s="692"/>
      <c r="AB26" s="692"/>
      <c r="AC26" s="692"/>
      <c r="AD26" s="692"/>
      <c r="AE26" s="692"/>
      <c r="AF26" s="692"/>
      <c r="AG26" s="692"/>
      <c r="AH26" s="695"/>
      <c r="AI26" s="23"/>
      <c r="AL26" s="64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687"/>
      <c r="B27" s="673"/>
      <c r="C27" s="674"/>
      <c r="D27" s="674"/>
      <c r="E27" s="674"/>
      <c r="F27" s="674"/>
      <c r="G27" s="675"/>
      <c r="H27" s="696" t="s">
        <v>25</v>
      </c>
      <c r="I27" s="696"/>
      <c r="J27" s="696"/>
      <c r="K27" s="691"/>
      <c r="L27" s="692"/>
      <c r="M27" s="692"/>
      <c r="N27" s="692"/>
      <c r="O27" s="692"/>
      <c r="P27" s="692"/>
      <c r="Q27" s="692"/>
      <c r="R27" s="692"/>
      <c r="S27" s="692"/>
      <c r="T27" s="692"/>
      <c r="U27" s="692"/>
      <c r="V27" s="692"/>
      <c r="W27" s="692"/>
      <c r="X27" s="692"/>
      <c r="Y27" s="692"/>
      <c r="Z27" s="692"/>
      <c r="AA27" s="692"/>
      <c r="AB27" s="692"/>
      <c r="AC27" s="692"/>
      <c r="AD27" s="692"/>
      <c r="AE27" s="692"/>
      <c r="AF27" s="692"/>
      <c r="AG27" s="692"/>
      <c r="AH27" s="695"/>
      <c r="AI27" s="23"/>
      <c r="AL27" s="64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687"/>
      <c r="B28" s="662" t="s">
        <v>26</v>
      </c>
      <c r="C28" s="663"/>
      <c r="D28" s="663"/>
      <c r="E28" s="663"/>
      <c r="F28" s="663"/>
      <c r="G28" s="664"/>
      <c r="H28" s="665"/>
      <c r="I28" s="666"/>
      <c r="J28" s="666"/>
      <c r="K28" s="666"/>
      <c r="L28" s="666"/>
      <c r="M28" s="666"/>
      <c r="N28" s="666"/>
      <c r="O28" s="666"/>
      <c r="P28" s="666"/>
      <c r="Q28" s="666"/>
      <c r="R28" s="666"/>
      <c r="S28" s="666"/>
      <c r="T28" s="666"/>
      <c r="U28" s="666"/>
      <c r="V28" s="666"/>
      <c r="W28" s="666"/>
      <c r="X28" s="666"/>
      <c r="Y28" s="666"/>
      <c r="Z28" s="666"/>
      <c r="AA28" s="666"/>
      <c r="AB28" s="666"/>
      <c r="AC28" s="666"/>
      <c r="AD28" s="666"/>
      <c r="AE28" s="666"/>
      <c r="AF28" s="666"/>
      <c r="AG28" s="666"/>
      <c r="AH28" s="667"/>
      <c r="AL28" s="647"/>
    </row>
    <row r="29" spans="1:74" ht="15" customHeight="1" x14ac:dyDescent="0.15">
      <c r="A29" s="687"/>
      <c r="B29" s="660" t="s">
        <v>27</v>
      </c>
      <c r="C29" s="668"/>
      <c r="D29" s="668"/>
      <c r="E29" s="668"/>
      <c r="F29" s="668"/>
      <c r="G29" s="669"/>
      <c r="H29" s="636" t="s">
        <v>28</v>
      </c>
      <c r="I29" s="637"/>
      <c r="J29" s="638"/>
      <c r="K29" s="636"/>
      <c r="L29" s="637"/>
      <c r="M29" s="637"/>
      <c r="N29" s="637"/>
      <c r="O29" s="637"/>
      <c r="P29" s="638"/>
      <c r="Q29" s="676" t="s">
        <v>7</v>
      </c>
      <c r="R29" s="677"/>
      <c r="S29" s="678"/>
      <c r="T29" s="676"/>
      <c r="U29" s="677"/>
      <c r="V29" s="677"/>
      <c r="W29" s="677"/>
      <c r="X29" s="677"/>
      <c r="Y29" s="677"/>
      <c r="Z29" s="677"/>
      <c r="AA29" s="678"/>
      <c r="AB29" s="679" t="s">
        <v>29</v>
      </c>
      <c r="AC29" s="680"/>
      <c r="AD29" s="683"/>
      <c r="AE29" s="637"/>
      <c r="AF29" s="637"/>
      <c r="AG29" s="637"/>
      <c r="AH29" s="638"/>
      <c r="AI29" s="23"/>
      <c r="AL29" s="647"/>
      <c r="AM29" s="23"/>
      <c r="AN29" s="23"/>
      <c r="AO29" s="23"/>
      <c r="AP29" s="23"/>
      <c r="AQ29" s="23"/>
      <c r="AR29" s="23"/>
      <c r="AS29" s="559"/>
      <c r="AT29" s="559"/>
      <c r="AU29" s="55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687"/>
      <c r="B30" s="670"/>
      <c r="C30" s="671"/>
      <c r="D30" s="671"/>
      <c r="E30" s="671"/>
      <c r="F30" s="671"/>
      <c r="G30" s="672"/>
      <c r="H30" s="673"/>
      <c r="I30" s="674"/>
      <c r="J30" s="675"/>
      <c r="K30" s="673"/>
      <c r="L30" s="674"/>
      <c r="M30" s="674"/>
      <c r="N30" s="674"/>
      <c r="O30" s="674"/>
      <c r="P30" s="675"/>
      <c r="Q30" s="633" t="s">
        <v>30</v>
      </c>
      <c r="R30" s="634"/>
      <c r="S30" s="635"/>
      <c r="T30" s="633"/>
      <c r="U30" s="634"/>
      <c r="V30" s="634"/>
      <c r="W30" s="634"/>
      <c r="X30" s="634"/>
      <c r="Y30" s="634"/>
      <c r="Z30" s="634"/>
      <c r="AA30" s="635"/>
      <c r="AB30" s="681"/>
      <c r="AC30" s="682"/>
      <c r="AD30" s="674"/>
      <c r="AE30" s="674"/>
      <c r="AF30" s="674"/>
      <c r="AG30" s="674"/>
      <c r="AH30" s="675"/>
      <c r="AI30" s="23"/>
      <c r="AL30" s="647"/>
      <c r="AM30" s="23"/>
      <c r="AN30" s="23"/>
      <c r="AO30" s="23"/>
      <c r="AP30" s="23"/>
      <c r="AQ30" s="23"/>
      <c r="AR30" s="23"/>
      <c r="AS30" s="559"/>
      <c r="AT30" s="559"/>
      <c r="AU30" s="55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687"/>
      <c r="B31" s="636" t="s">
        <v>31</v>
      </c>
      <c r="C31" s="637"/>
      <c r="D31" s="637"/>
      <c r="E31" s="637"/>
      <c r="F31" s="637"/>
      <c r="G31" s="638"/>
      <c r="H31" s="642" t="s">
        <v>10</v>
      </c>
      <c r="I31" s="643"/>
      <c r="J31" s="643"/>
      <c r="K31" s="643"/>
      <c r="L31" s="644"/>
      <c r="M31" s="644"/>
      <c r="N31" s="95" t="s">
        <v>11</v>
      </c>
      <c r="O31" s="644"/>
      <c r="P31" s="644"/>
      <c r="Q31" s="27" t="s">
        <v>12</v>
      </c>
      <c r="R31" s="643"/>
      <c r="S31" s="643"/>
      <c r="T31" s="643"/>
      <c r="U31" s="643"/>
      <c r="V31" s="643"/>
      <c r="W31" s="643"/>
      <c r="X31" s="643"/>
      <c r="Y31" s="643"/>
      <c r="Z31" s="643"/>
      <c r="AA31" s="643"/>
      <c r="AB31" s="643"/>
      <c r="AC31" s="643"/>
      <c r="AD31" s="643"/>
      <c r="AE31" s="643"/>
      <c r="AF31" s="643"/>
      <c r="AG31" s="643"/>
      <c r="AH31" s="645"/>
      <c r="AI31" s="25"/>
      <c r="AL31" s="647"/>
      <c r="AM31" s="557"/>
      <c r="AN31" s="557"/>
      <c r="AO31" s="557"/>
      <c r="AP31" s="557"/>
      <c r="AQ31" s="557"/>
      <c r="AR31" s="55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687"/>
      <c r="B32" s="639"/>
      <c r="C32" s="640"/>
      <c r="D32" s="640"/>
      <c r="E32" s="640"/>
      <c r="F32" s="640"/>
      <c r="G32" s="641"/>
      <c r="H32" s="646"/>
      <c r="I32" s="597"/>
      <c r="J32" s="597"/>
      <c r="K32" s="597"/>
      <c r="L32" s="104" t="s">
        <v>13</v>
      </c>
      <c r="M32" s="104" t="s">
        <v>14</v>
      </c>
      <c r="N32" s="597"/>
      <c r="O32" s="597"/>
      <c r="P32" s="597"/>
      <c r="Q32" s="597"/>
      <c r="R32" s="597"/>
      <c r="S32" s="597"/>
      <c r="T32" s="597"/>
      <c r="U32" s="597"/>
      <c r="V32" s="104" t="s">
        <v>15</v>
      </c>
      <c r="W32" s="104" t="s">
        <v>16</v>
      </c>
      <c r="X32" s="597"/>
      <c r="Y32" s="597"/>
      <c r="Z32" s="597"/>
      <c r="AA32" s="597"/>
      <c r="AB32" s="597"/>
      <c r="AC32" s="597"/>
      <c r="AD32" s="597"/>
      <c r="AE32" s="597"/>
      <c r="AF32" s="597"/>
      <c r="AG32" s="597"/>
      <c r="AH32" s="598"/>
      <c r="AI32" s="25"/>
      <c r="AL32" s="647"/>
      <c r="AM32" s="557"/>
      <c r="AN32" s="557"/>
      <c r="AO32" s="557"/>
      <c r="AP32" s="557"/>
      <c r="AQ32" s="557"/>
      <c r="AR32" s="55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687"/>
      <c r="B33" s="639"/>
      <c r="C33" s="640"/>
      <c r="D33" s="640"/>
      <c r="E33" s="640"/>
      <c r="F33" s="640"/>
      <c r="G33" s="641"/>
      <c r="H33" s="646"/>
      <c r="I33" s="597"/>
      <c r="J33" s="597"/>
      <c r="K33" s="597"/>
      <c r="L33" s="104" t="s">
        <v>17</v>
      </c>
      <c r="M33" s="104" t="s">
        <v>18</v>
      </c>
      <c r="N33" s="597"/>
      <c r="O33" s="597"/>
      <c r="P33" s="597"/>
      <c r="Q33" s="597"/>
      <c r="R33" s="597"/>
      <c r="S33" s="597"/>
      <c r="T33" s="597"/>
      <c r="U33" s="597"/>
      <c r="V33" s="104" t="s">
        <v>19</v>
      </c>
      <c r="W33" s="104" t="s">
        <v>20</v>
      </c>
      <c r="X33" s="597"/>
      <c r="Y33" s="597"/>
      <c r="Z33" s="597"/>
      <c r="AA33" s="597"/>
      <c r="AB33" s="597"/>
      <c r="AC33" s="597"/>
      <c r="AD33" s="597"/>
      <c r="AE33" s="597"/>
      <c r="AF33" s="597"/>
      <c r="AG33" s="597"/>
      <c r="AH33" s="598"/>
      <c r="AI33" s="25"/>
      <c r="AL33" s="647"/>
      <c r="AM33" s="557"/>
      <c r="AN33" s="557"/>
      <c r="AO33" s="557"/>
      <c r="AP33" s="557"/>
      <c r="AQ33" s="557"/>
      <c r="AR33" s="55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687"/>
      <c r="B34" s="639"/>
      <c r="C34" s="640"/>
      <c r="D34" s="640"/>
      <c r="E34" s="640"/>
      <c r="F34" s="640"/>
      <c r="G34" s="641"/>
      <c r="H34" s="599"/>
      <c r="I34" s="600"/>
      <c r="J34" s="600"/>
      <c r="K34" s="600"/>
      <c r="L34" s="600"/>
      <c r="M34" s="600"/>
      <c r="N34" s="600"/>
      <c r="O34" s="600"/>
      <c r="P34" s="600"/>
      <c r="Q34" s="600"/>
      <c r="R34" s="600"/>
      <c r="S34" s="600"/>
      <c r="T34" s="600"/>
      <c r="U34" s="600"/>
      <c r="V34" s="600"/>
      <c r="W34" s="600"/>
      <c r="X34" s="600"/>
      <c r="Y34" s="600"/>
      <c r="Z34" s="600"/>
      <c r="AA34" s="600"/>
      <c r="AB34" s="600"/>
      <c r="AC34" s="600"/>
      <c r="AD34" s="600"/>
      <c r="AE34" s="600"/>
      <c r="AF34" s="600"/>
      <c r="AG34" s="600"/>
      <c r="AH34" s="601"/>
      <c r="AI34" s="25"/>
      <c r="AL34" s="64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554" t="s">
        <v>119</v>
      </c>
      <c r="B35" s="555"/>
      <c r="C35" s="555"/>
      <c r="D35" s="555"/>
      <c r="E35" s="555"/>
      <c r="F35" s="555"/>
      <c r="G35" s="555"/>
      <c r="H35" s="555"/>
      <c r="I35" s="555"/>
      <c r="J35" s="555"/>
      <c r="K35" s="555"/>
      <c r="L35" s="555"/>
      <c r="M35" s="555"/>
      <c r="N35" s="555"/>
      <c r="O35" s="555"/>
      <c r="P35" s="555"/>
      <c r="Q35" s="555"/>
      <c r="R35" s="555"/>
      <c r="S35" s="555"/>
      <c r="T35" s="555"/>
      <c r="U35" s="555"/>
      <c r="V35" s="555"/>
      <c r="W35" s="555"/>
      <c r="X35" s="555"/>
      <c r="Y35" s="555"/>
      <c r="Z35" s="556"/>
      <c r="AA35" s="552"/>
      <c r="AB35" s="552"/>
      <c r="AC35" s="552"/>
      <c r="AD35" s="552"/>
      <c r="AE35" s="552"/>
      <c r="AF35" s="552"/>
      <c r="AG35" s="552"/>
      <c r="AH35" s="553"/>
    </row>
    <row r="36" spans="1:74" s="25" customFormat="1" ht="15" customHeight="1" x14ac:dyDescent="0.15">
      <c r="A36" s="602" t="s">
        <v>126</v>
      </c>
      <c r="B36" s="606" t="s">
        <v>32</v>
      </c>
      <c r="C36" s="607"/>
      <c r="D36" s="607"/>
      <c r="E36" s="607"/>
      <c r="F36" s="607"/>
      <c r="G36" s="607"/>
      <c r="H36" s="607"/>
      <c r="I36" s="607"/>
      <c r="J36" s="607"/>
      <c r="K36" s="607"/>
      <c r="L36" s="607"/>
      <c r="M36" s="607"/>
      <c r="N36" s="608"/>
      <c r="O36" s="615" t="s">
        <v>127</v>
      </c>
      <c r="P36" s="616"/>
      <c r="Q36" s="616"/>
      <c r="R36" s="616"/>
      <c r="S36" s="616"/>
      <c r="T36" s="617"/>
      <c r="U36" s="624" t="s">
        <v>128</v>
      </c>
      <c r="V36" s="625"/>
      <c r="W36" s="625"/>
      <c r="X36" s="625"/>
      <c r="Y36" s="625"/>
      <c r="Z36" s="626"/>
      <c r="AA36" s="615" t="s">
        <v>129</v>
      </c>
      <c r="AB36" s="616"/>
      <c r="AC36" s="616"/>
      <c r="AD36" s="616"/>
      <c r="AE36" s="616"/>
      <c r="AF36" s="617"/>
      <c r="AG36" s="584" t="s">
        <v>130</v>
      </c>
      <c r="AH36" s="585"/>
      <c r="AI36" s="33"/>
      <c r="AL36" s="558"/>
      <c r="AM36" s="559"/>
      <c r="AN36" s="559"/>
      <c r="AO36" s="559"/>
      <c r="AP36" s="559"/>
      <c r="AQ36" s="559"/>
      <c r="AR36" s="559"/>
      <c r="AS36" s="559"/>
      <c r="AT36" s="559"/>
      <c r="AU36" s="559"/>
      <c r="AV36" s="559"/>
      <c r="AW36" s="559"/>
      <c r="AX36" s="559"/>
      <c r="AY36" s="559"/>
      <c r="AZ36" s="559"/>
      <c r="BA36" s="559"/>
      <c r="BB36" s="32"/>
      <c r="BC36" s="32"/>
      <c r="BD36" s="32"/>
      <c r="BE36" s="23"/>
      <c r="BF36" s="23"/>
      <c r="BG36" s="23"/>
      <c r="BH36" s="23"/>
      <c r="BI36" s="23"/>
      <c r="BJ36" s="23"/>
      <c r="BK36" s="23"/>
      <c r="BL36" s="23"/>
      <c r="BM36" s="23"/>
      <c r="BN36" s="23"/>
      <c r="BO36" s="23"/>
      <c r="BP36" s="23"/>
      <c r="BQ36" s="559"/>
      <c r="BR36" s="559"/>
      <c r="BS36" s="559"/>
      <c r="BT36" s="22"/>
      <c r="BU36" s="22"/>
      <c r="BV36" s="22"/>
    </row>
    <row r="37" spans="1:74" s="25" customFormat="1" ht="15" customHeight="1" x14ac:dyDescent="0.15">
      <c r="A37" s="603"/>
      <c r="B37" s="609"/>
      <c r="C37" s="610"/>
      <c r="D37" s="610"/>
      <c r="E37" s="610"/>
      <c r="F37" s="610"/>
      <c r="G37" s="610"/>
      <c r="H37" s="610"/>
      <c r="I37" s="610"/>
      <c r="J37" s="610"/>
      <c r="K37" s="610"/>
      <c r="L37" s="610"/>
      <c r="M37" s="610"/>
      <c r="N37" s="611"/>
      <c r="O37" s="618"/>
      <c r="P37" s="619"/>
      <c r="Q37" s="619"/>
      <c r="R37" s="619"/>
      <c r="S37" s="619"/>
      <c r="T37" s="620"/>
      <c r="U37" s="627"/>
      <c r="V37" s="628"/>
      <c r="W37" s="628"/>
      <c r="X37" s="628"/>
      <c r="Y37" s="628"/>
      <c r="Z37" s="629"/>
      <c r="AA37" s="618"/>
      <c r="AB37" s="619"/>
      <c r="AC37" s="619"/>
      <c r="AD37" s="619"/>
      <c r="AE37" s="619"/>
      <c r="AF37" s="620"/>
      <c r="AG37" s="586"/>
      <c r="AH37" s="587"/>
      <c r="AI37" s="33"/>
      <c r="AL37" s="558"/>
      <c r="AM37" s="559"/>
      <c r="AN37" s="559"/>
      <c r="AO37" s="559"/>
      <c r="AP37" s="559"/>
      <c r="AQ37" s="559"/>
      <c r="AR37" s="559"/>
      <c r="AS37" s="559"/>
      <c r="AT37" s="559"/>
      <c r="AU37" s="559"/>
      <c r="AV37" s="559"/>
      <c r="AW37" s="559"/>
      <c r="AX37" s="559"/>
      <c r="AY37" s="559"/>
      <c r="AZ37" s="559"/>
      <c r="BA37" s="559"/>
      <c r="BB37" s="32"/>
      <c r="BC37" s="32"/>
      <c r="BD37" s="32"/>
      <c r="BE37" s="23"/>
      <c r="BF37" s="23"/>
      <c r="BG37" s="23"/>
      <c r="BH37" s="23"/>
      <c r="BI37" s="23"/>
      <c r="BJ37" s="23"/>
      <c r="BK37" s="23"/>
      <c r="BL37" s="23"/>
      <c r="BM37" s="23"/>
      <c r="BN37" s="23"/>
      <c r="BO37" s="23"/>
      <c r="BP37" s="23"/>
      <c r="BQ37" s="559"/>
      <c r="BR37" s="559"/>
      <c r="BS37" s="559"/>
      <c r="BT37" s="22"/>
      <c r="BU37" s="22"/>
      <c r="BV37" s="22"/>
    </row>
    <row r="38" spans="1:74" ht="15" customHeight="1" x14ac:dyDescent="0.15">
      <c r="A38" s="603"/>
      <c r="B38" s="612"/>
      <c r="C38" s="613"/>
      <c r="D38" s="613"/>
      <c r="E38" s="613"/>
      <c r="F38" s="613"/>
      <c r="G38" s="613"/>
      <c r="H38" s="613"/>
      <c r="I38" s="613"/>
      <c r="J38" s="613"/>
      <c r="K38" s="613"/>
      <c r="L38" s="613"/>
      <c r="M38" s="613"/>
      <c r="N38" s="614"/>
      <c r="O38" s="621"/>
      <c r="P38" s="622"/>
      <c r="Q38" s="622"/>
      <c r="R38" s="622"/>
      <c r="S38" s="622"/>
      <c r="T38" s="623"/>
      <c r="U38" s="630"/>
      <c r="V38" s="631"/>
      <c r="W38" s="631"/>
      <c r="X38" s="631"/>
      <c r="Y38" s="631"/>
      <c r="Z38" s="632"/>
      <c r="AA38" s="621"/>
      <c r="AB38" s="622"/>
      <c r="AC38" s="622"/>
      <c r="AD38" s="622"/>
      <c r="AE38" s="622"/>
      <c r="AF38" s="623"/>
      <c r="AG38" s="588"/>
      <c r="AH38" s="589"/>
      <c r="AI38" s="33"/>
      <c r="AL38" s="558"/>
      <c r="AM38" s="559"/>
      <c r="AN38" s="559"/>
      <c r="AO38" s="559"/>
      <c r="AP38" s="559"/>
      <c r="AQ38" s="559"/>
      <c r="AR38" s="559"/>
      <c r="AS38" s="559"/>
      <c r="AT38" s="559"/>
      <c r="AU38" s="559"/>
      <c r="AV38" s="559"/>
      <c r="AW38" s="559"/>
      <c r="AX38" s="559"/>
      <c r="AY38" s="559"/>
      <c r="AZ38" s="559"/>
      <c r="BA38" s="559"/>
      <c r="BB38" s="32"/>
      <c r="BC38" s="32"/>
      <c r="BD38" s="32"/>
      <c r="BE38" s="23"/>
      <c r="BF38" s="23"/>
      <c r="BG38" s="23"/>
      <c r="BH38" s="23"/>
      <c r="BI38" s="23"/>
      <c r="BJ38" s="23"/>
      <c r="BK38" s="23"/>
      <c r="BL38" s="23"/>
      <c r="BM38" s="23"/>
      <c r="BN38" s="23"/>
      <c r="BO38" s="23"/>
      <c r="BP38" s="23"/>
      <c r="BQ38" s="559"/>
      <c r="BR38" s="559"/>
      <c r="BS38" s="559"/>
    </row>
    <row r="39" spans="1:74" ht="21" customHeight="1" x14ac:dyDescent="0.15">
      <c r="A39" s="604"/>
      <c r="B39" s="554" t="s">
        <v>131</v>
      </c>
      <c r="C39" s="555"/>
      <c r="D39" s="555"/>
      <c r="E39" s="555"/>
      <c r="F39" s="555"/>
      <c r="G39" s="555"/>
      <c r="H39" s="555"/>
      <c r="I39" s="555"/>
      <c r="J39" s="555"/>
      <c r="K39" s="555"/>
      <c r="L39" s="555"/>
      <c r="M39" s="555"/>
      <c r="N39" s="556"/>
      <c r="O39" s="554"/>
      <c r="P39" s="555"/>
      <c r="Q39" s="555"/>
      <c r="R39" s="555"/>
      <c r="S39" s="555"/>
      <c r="T39" s="556"/>
      <c r="U39" s="551"/>
      <c r="V39" s="552"/>
      <c r="W39" s="552"/>
      <c r="X39" s="552"/>
      <c r="Y39" s="552"/>
      <c r="Z39" s="553"/>
      <c r="AA39" s="581"/>
      <c r="AB39" s="582"/>
      <c r="AC39" s="582"/>
      <c r="AD39" s="582"/>
      <c r="AE39" s="582"/>
      <c r="AF39" s="583"/>
      <c r="AG39" s="590" t="s">
        <v>132</v>
      </c>
      <c r="AH39" s="591"/>
      <c r="AI39" s="23"/>
      <c r="AL39" s="558"/>
      <c r="AM39" s="59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604"/>
      <c r="B40" s="554" t="s">
        <v>133</v>
      </c>
      <c r="C40" s="555"/>
      <c r="D40" s="555"/>
      <c r="E40" s="555"/>
      <c r="F40" s="555"/>
      <c r="G40" s="555"/>
      <c r="H40" s="555"/>
      <c r="I40" s="555"/>
      <c r="J40" s="555"/>
      <c r="K40" s="555"/>
      <c r="L40" s="555"/>
      <c r="M40" s="555"/>
      <c r="N40" s="556"/>
      <c r="O40" s="554"/>
      <c r="P40" s="555"/>
      <c r="Q40" s="555"/>
      <c r="R40" s="555"/>
      <c r="S40" s="555"/>
      <c r="T40" s="556"/>
      <c r="U40" s="551"/>
      <c r="V40" s="552"/>
      <c r="W40" s="552"/>
      <c r="X40" s="552"/>
      <c r="Y40" s="552"/>
      <c r="Z40" s="553"/>
      <c r="AA40" s="581"/>
      <c r="AB40" s="582"/>
      <c r="AC40" s="582"/>
      <c r="AD40" s="582"/>
      <c r="AE40" s="582"/>
      <c r="AF40" s="583"/>
      <c r="AG40" s="592"/>
      <c r="AH40" s="593"/>
      <c r="AI40" s="23"/>
      <c r="AL40" s="558"/>
      <c r="AM40" s="59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604"/>
      <c r="B41" s="554" t="s">
        <v>134</v>
      </c>
      <c r="C41" s="555"/>
      <c r="D41" s="555"/>
      <c r="E41" s="555"/>
      <c r="F41" s="555"/>
      <c r="G41" s="555"/>
      <c r="H41" s="555"/>
      <c r="I41" s="555"/>
      <c r="J41" s="555"/>
      <c r="K41" s="555"/>
      <c r="L41" s="555"/>
      <c r="M41" s="555"/>
      <c r="N41" s="556"/>
      <c r="O41" s="554"/>
      <c r="P41" s="555"/>
      <c r="Q41" s="555"/>
      <c r="R41" s="555"/>
      <c r="S41" s="555"/>
      <c r="T41" s="556"/>
      <c r="U41" s="551"/>
      <c r="V41" s="552"/>
      <c r="W41" s="552"/>
      <c r="X41" s="552"/>
      <c r="Y41" s="552"/>
      <c r="Z41" s="553"/>
      <c r="AA41" s="581"/>
      <c r="AB41" s="582"/>
      <c r="AC41" s="582"/>
      <c r="AD41" s="582"/>
      <c r="AE41" s="582"/>
      <c r="AF41" s="583"/>
      <c r="AG41" s="594"/>
      <c r="AH41" s="595"/>
      <c r="AI41" s="23"/>
      <c r="AL41" s="558"/>
      <c r="AM41" s="59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604"/>
      <c r="B42" s="554" t="s">
        <v>135</v>
      </c>
      <c r="C42" s="555"/>
      <c r="D42" s="555"/>
      <c r="E42" s="555"/>
      <c r="F42" s="555"/>
      <c r="G42" s="555"/>
      <c r="H42" s="555"/>
      <c r="I42" s="555"/>
      <c r="J42" s="555"/>
      <c r="K42" s="555"/>
      <c r="L42" s="555"/>
      <c r="M42" s="555"/>
      <c r="N42" s="556"/>
      <c r="O42" s="554"/>
      <c r="P42" s="555"/>
      <c r="Q42" s="555"/>
      <c r="R42" s="555"/>
      <c r="S42" s="555"/>
      <c r="T42" s="556"/>
      <c r="U42" s="551"/>
      <c r="V42" s="552"/>
      <c r="W42" s="552"/>
      <c r="X42" s="552"/>
      <c r="Y42" s="552"/>
      <c r="Z42" s="553"/>
      <c r="AA42" s="581"/>
      <c r="AB42" s="582"/>
      <c r="AC42" s="582"/>
      <c r="AD42" s="582"/>
      <c r="AE42" s="582"/>
      <c r="AF42" s="583"/>
      <c r="AG42" s="590" t="s">
        <v>136</v>
      </c>
      <c r="AH42" s="591"/>
      <c r="AI42" s="23"/>
      <c r="AL42" s="558"/>
      <c r="AM42" s="59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604"/>
      <c r="B43" s="554" t="s">
        <v>137</v>
      </c>
      <c r="C43" s="555"/>
      <c r="D43" s="555"/>
      <c r="E43" s="555"/>
      <c r="F43" s="555"/>
      <c r="G43" s="555"/>
      <c r="H43" s="555"/>
      <c r="I43" s="555"/>
      <c r="J43" s="555"/>
      <c r="K43" s="555"/>
      <c r="L43" s="555"/>
      <c r="M43" s="555"/>
      <c r="N43" s="556"/>
      <c r="O43" s="554"/>
      <c r="P43" s="555"/>
      <c r="Q43" s="555"/>
      <c r="R43" s="555"/>
      <c r="S43" s="555"/>
      <c r="T43" s="556"/>
      <c r="U43" s="551"/>
      <c r="V43" s="552"/>
      <c r="W43" s="552"/>
      <c r="X43" s="552"/>
      <c r="Y43" s="552"/>
      <c r="Z43" s="553"/>
      <c r="AA43" s="581"/>
      <c r="AB43" s="582"/>
      <c r="AC43" s="582"/>
      <c r="AD43" s="582"/>
      <c r="AE43" s="582"/>
      <c r="AF43" s="583"/>
      <c r="AG43" s="592"/>
      <c r="AH43" s="593"/>
      <c r="AI43" s="23"/>
      <c r="AL43" s="558"/>
      <c r="AM43" s="59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605"/>
      <c r="B44" s="554" t="s">
        <v>138</v>
      </c>
      <c r="C44" s="555"/>
      <c r="D44" s="555"/>
      <c r="E44" s="555"/>
      <c r="F44" s="555"/>
      <c r="G44" s="555"/>
      <c r="H44" s="555"/>
      <c r="I44" s="555"/>
      <c r="J44" s="555"/>
      <c r="K44" s="555"/>
      <c r="L44" s="555"/>
      <c r="M44" s="555"/>
      <c r="N44" s="556"/>
      <c r="O44" s="554"/>
      <c r="P44" s="555"/>
      <c r="Q44" s="555"/>
      <c r="R44" s="555"/>
      <c r="S44" s="555"/>
      <c r="T44" s="556"/>
      <c r="U44" s="551"/>
      <c r="V44" s="552"/>
      <c r="W44" s="552"/>
      <c r="X44" s="552"/>
      <c r="Y44" s="552"/>
      <c r="Z44" s="553"/>
      <c r="AA44" s="581"/>
      <c r="AB44" s="582"/>
      <c r="AC44" s="582"/>
      <c r="AD44" s="582"/>
      <c r="AE44" s="582"/>
      <c r="AF44" s="583"/>
      <c r="AG44" s="594"/>
      <c r="AH44" s="595"/>
      <c r="AI44" s="23"/>
      <c r="AL44" s="558"/>
      <c r="AM44" s="59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560" t="s">
        <v>139</v>
      </c>
      <c r="B45" s="561"/>
      <c r="C45" s="561"/>
      <c r="D45" s="561"/>
      <c r="E45" s="561"/>
      <c r="F45" s="561"/>
      <c r="G45" s="562"/>
      <c r="H45" s="554" t="s">
        <v>140</v>
      </c>
      <c r="I45" s="555"/>
      <c r="J45" s="555"/>
      <c r="K45" s="555"/>
      <c r="L45" s="555"/>
      <c r="M45" s="555"/>
      <c r="N45" s="555"/>
      <c r="O45" s="555"/>
      <c r="P45" s="555"/>
      <c r="Q45" s="555"/>
      <c r="R45" s="555"/>
      <c r="S45" s="555"/>
      <c r="T45" s="556"/>
      <c r="U45" s="551"/>
      <c r="V45" s="552"/>
      <c r="W45" s="552"/>
      <c r="X45" s="552"/>
      <c r="Y45" s="552"/>
      <c r="Z45" s="553"/>
      <c r="AA45" s="569"/>
      <c r="AB45" s="570"/>
      <c r="AC45" s="570"/>
      <c r="AD45" s="570"/>
      <c r="AE45" s="570"/>
      <c r="AF45" s="570"/>
      <c r="AG45" s="570"/>
      <c r="AH45" s="571"/>
      <c r="AI45" s="23"/>
      <c r="AL45" s="558"/>
      <c r="AM45" s="59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563"/>
      <c r="B46" s="564"/>
      <c r="C46" s="564"/>
      <c r="D46" s="564"/>
      <c r="E46" s="564"/>
      <c r="F46" s="564"/>
      <c r="G46" s="565"/>
      <c r="H46" s="554" t="s">
        <v>141</v>
      </c>
      <c r="I46" s="555"/>
      <c r="J46" s="555"/>
      <c r="K46" s="555"/>
      <c r="L46" s="555"/>
      <c r="M46" s="555"/>
      <c r="N46" s="555"/>
      <c r="O46" s="555"/>
      <c r="P46" s="555"/>
      <c r="Q46" s="555"/>
      <c r="R46" s="555"/>
      <c r="S46" s="555"/>
      <c r="T46" s="556"/>
      <c r="U46" s="551"/>
      <c r="V46" s="552"/>
      <c r="W46" s="552"/>
      <c r="X46" s="552"/>
      <c r="Y46" s="552"/>
      <c r="Z46" s="553"/>
      <c r="AA46" s="572"/>
      <c r="AB46" s="573"/>
      <c r="AC46" s="573"/>
      <c r="AD46" s="573"/>
      <c r="AE46" s="573"/>
      <c r="AF46" s="573"/>
      <c r="AG46" s="573"/>
      <c r="AH46" s="574"/>
      <c r="AI46" s="23"/>
      <c r="AL46" s="558"/>
      <c r="AM46" s="59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563"/>
      <c r="B47" s="564"/>
      <c r="C47" s="564"/>
      <c r="D47" s="564"/>
      <c r="E47" s="564"/>
      <c r="F47" s="564"/>
      <c r="G47" s="565"/>
      <c r="H47" s="554" t="s">
        <v>142</v>
      </c>
      <c r="I47" s="555"/>
      <c r="J47" s="555"/>
      <c r="K47" s="555"/>
      <c r="L47" s="555"/>
      <c r="M47" s="555"/>
      <c r="N47" s="555"/>
      <c r="O47" s="555"/>
      <c r="P47" s="555"/>
      <c r="Q47" s="555"/>
      <c r="R47" s="555"/>
      <c r="S47" s="555"/>
      <c r="T47" s="556"/>
      <c r="U47" s="551"/>
      <c r="V47" s="552"/>
      <c r="W47" s="552"/>
      <c r="X47" s="552"/>
      <c r="Y47" s="552"/>
      <c r="Z47" s="553"/>
      <c r="AA47" s="572"/>
      <c r="AB47" s="573"/>
      <c r="AC47" s="573"/>
      <c r="AD47" s="573"/>
      <c r="AE47" s="573"/>
      <c r="AF47" s="573"/>
      <c r="AG47" s="573"/>
      <c r="AH47" s="574"/>
      <c r="AI47" s="23"/>
      <c r="AL47" s="558"/>
      <c r="AM47" s="59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563"/>
      <c r="B48" s="564"/>
      <c r="C48" s="564"/>
      <c r="D48" s="564"/>
      <c r="E48" s="564"/>
      <c r="F48" s="564"/>
      <c r="G48" s="565"/>
      <c r="H48" s="554" t="s">
        <v>143</v>
      </c>
      <c r="I48" s="555"/>
      <c r="J48" s="555"/>
      <c r="K48" s="555"/>
      <c r="L48" s="555"/>
      <c r="M48" s="555"/>
      <c r="N48" s="555"/>
      <c r="O48" s="555"/>
      <c r="P48" s="555"/>
      <c r="Q48" s="555"/>
      <c r="R48" s="555"/>
      <c r="S48" s="555"/>
      <c r="T48" s="556"/>
      <c r="U48" s="551"/>
      <c r="V48" s="552"/>
      <c r="W48" s="552"/>
      <c r="X48" s="552"/>
      <c r="Y48" s="552"/>
      <c r="Z48" s="553"/>
      <c r="AA48" s="572"/>
      <c r="AB48" s="573"/>
      <c r="AC48" s="573"/>
      <c r="AD48" s="573"/>
      <c r="AE48" s="573"/>
      <c r="AF48" s="573"/>
      <c r="AG48" s="573"/>
      <c r="AH48" s="574"/>
      <c r="AI48" s="23"/>
      <c r="AL48" s="558"/>
      <c r="AM48" s="59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566"/>
      <c r="B49" s="567"/>
      <c r="C49" s="567"/>
      <c r="D49" s="567"/>
      <c r="E49" s="567"/>
      <c r="F49" s="567"/>
      <c r="G49" s="568"/>
      <c r="H49" s="554" t="s">
        <v>144</v>
      </c>
      <c r="I49" s="555"/>
      <c r="J49" s="555"/>
      <c r="K49" s="555"/>
      <c r="L49" s="555"/>
      <c r="M49" s="555"/>
      <c r="N49" s="555"/>
      <c r="O49" s="555"/>
      <c r="P49" s="555"/>
      <c r="Q49" s="555"/>
      <c r="R49" s="555"/>
      <c r="S49" s="555"/>
      <c r="T49" s="556"/>
      <c r="U49" s="551"/>
      <c r="V49" s="552"/>
      <c r="W49" s="552"/>
      <c r="X49" s="552"/>
      <c r="Y49" s="552"/>
      <c r="Z49" s="553"/>
      <c r="AA49" s="575"/>
      <c r="AB49" s="576"/>
      <c r="AC49" s="576"/>
      <c r="AD49" s="576"/>
      <c r="AE49" s="576"/>
      <c r="AF49" s="576"/>
      <c r="AG49" s="576"/>
      <c r="AH49" s="577"/>
      <c r="AI49" s="23"/>
      <c r="AL49" s="558"/>
      <c r="AM49" s="59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558"/>
      <c r="AM50" s="596"/>
      <c r="AN50" s="23"/>
      <c r="AO50" s="557"/>
      <c r="AP50" s="557"/>
      <c r="AQ50" s="557"/>
      <c r="AR50" s="557"/>
      <c r="AS50" s="557"/>
      <c r="AT50" s="557"/>
      <c r="AU50" s="557"/>
      <c r="AV50" s="557"/>
      <c r="AW50" s="557"/>
      <c r="AX50" s="557"/>
      <c r="AY50" s="557"/>
      <c r="AZ50" s="557"/>
      <c r="BA50" s="55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578" t="s">
        <v>145</v>
      </c>
      <c r="B51" s="579"/>
      <c r="C51" s="579"/>
      <c r="D51" s="579"/>
      <c r="E51" s="579"/>
      <c r="F51" s="579"/>
      <c r="G51" s="580"/>
      <c r="H51" s="554"/>
      <c r="I51" s="555"/>
      <c r="J51" s="555"/>
      <c r="K51" s="555"/>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545"/>
      <c r="AM52" s="546"/>
      <c r="AN52" s="546"/>
      <c r="AO52" s="546"/>
      <c r="AP52" s="546"/>
      <c r="AQ52" s="546"/>
      <c r="AR52" s="546"/>
      <c r="AS52" s="54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547"/>
      <c r="AM53" s="548"/>
      <c r="AN53" s="548"/>
      <c r="AO53" s="548"/>
      <c r="AP53" s="548"/>
      <c r="AQ53" s="548"/>
      <c r="AR53" s="54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549" t="s">
        <v>166</v>
      </c>
      <c r="D54" s="550" t="s">
        <v>173</v>
      </c>
      <c r="E54" s="550"/>
      <c r="F54" s="550"/>
      <c r="G54" s="550"/>
      <c r="H54" s="550"/>
      <c r="I54" s="550"/>
      <c r="J54" s="550"/>
      <c r="K54" s="550"/>
      <c r="L54" s="550"/>
      <c r="M54" s="550"/>
      <c r="N54" s="550"/>
      <c r="O54" s="550"/>
      <c r="P54" s="550"/>
      <c r="Q54" s="550"/>
      <c r="R54" s="550"/>
      <c r="S54" s="550"/>
      <c r="T54" s="550"/>
      <c r="U54" s="550"/>
      <c r="V54" s="550"/>
      <c r="W54" s="550"/>
      <c r="X54" s="550"/>
      <c r="Y54" s="550"/>
      <c r="Z54" s="550"/>
      <c r="AA54" s="550"/>
      <c r="AB54" s="550"/>
      <c r="AC54" s="550"/>
      <c r="AD54" s="550"/>
      <c r="AE54" s="550"/>
      <c r="AF54" s="550"/>
      <c r="AG54" s="550"/>
      <c r="AH54" s="55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549"/>
      <c r="D55" s="550"/>
      <c r="E55" s="550"/>
      <c r="F55" s="550"/>
      <c r="G55" s="550"/>
      <c r="H55" s="550"/>
      <c r="I55" s="550"/>
      <c r="J55" s="550"/>
      <c r="K55" s="550"/>
      <c r="L55" s="550"/>
      <c r="M55" s="550"/>
      <c r="N55" s="550"/>
      <c r="O55" s="550"/>
      <c r="P55" s="550"/>
      <c r="Q55" s="550"/>
      <c r="R55" s="550"/>
      <c r="S55" s="550"/>
      <c r="T55" s="550"/>
      <c r="U55" s="550"/>
      <c r="V55" s="550"/>
      <c r="W55" s="550"/>
      <c r="X55" s="550"/>
      <c r="Y55" s="550"/>
      <c r="Z55" s="550"/>
      <c r="AA55" s="550"/>
      <c r="AB55" s="550"/>
      <c r="AC55" s="550"/>
      <c r="AD55" s="550"/>
      <c r="AE55" s="550"/>
      <c r="AF55" s="550"/>
      <c r="AG55" s="550"/>
      <c r="AH55" s="55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549"/>
      <c r="D56" s="550"/>
      <c r="E56" s="550"/>
      <c r="F56" s="550"/>
      <c r="G56" s="550"/>
      <c r="H56" s="550"/>
      <c r="I56" s="550"/>
      <c r="J56" s="550"/>
      <c r="K56" s="550"/>
      <c r="L56" s="550"/>
      <c r="M56" s="550"/>
      <c r="N56" s="550"/>
      <c r="O56" s="550"/>
      <c r="P56" s="550"/>
      <c r="Q56" s="550"/>
      <c r="R56" s="550"/>
      <c r="S56" s="550"/>
      <c r="T56" s="550"/>
      <c r="U56" s="550"/>
      <c r="V56" s="550"/>
      <c r="W56" s="550"/>
      <c r="X56" s="550"/>
      <c r="Y56" s="550"/>
      <c r="Z56" s="550"/>
      <c r="AA56" s="550"/>
      <c r="AB56" s="550"/>
      <c r="AC56" s="550"/>
      <c r="AD56" s="550"/>
      <c r="AE56" s="550"/>
      <c r="AF56" s="550"/>
      <c r="AG56" s="550"/>
      <c r="AH56" s="550"/>
    </row>
    <row r="57" spans="1:71" ht="15" customHeight="1" x14ac:dyDescent="0.15">
      <c r="A57" s="23"/>
      <c r="C57" s="549"/>
      <c r="D57" s="550"/>
      <c r="E57" s="550"/>
      <c r="F57" s="550"/>
      <c r="G57" s="550"/>
      <c r="H57" s="550"/>
      <c r="I57" s="550"/>
      <c r="J57" s="550"/>
      <c r="K57" s="550"/>
      <c r="L57" s="550"/>
      <c r="M57" s="550"/>
      <c r="N57" s="550"/>
      <c r="O57" s="550"/>
      <c r="P57" s="550"/>
      <c r="Q57" s="550"/>
      <c r="R57" s="550"/>
      <c r="S57" s="550"/>
      <c r="T57" s="550"/>
      <c r="U57" s="550"/>
      <c r="V57" s="550"/>
      <c r="W57" s="550"/>
      <c r="X57" s="550"/>
      <c r="Y57" s="550"/>
      <c r="Z57" s="550"/>
      <c r="AA57" s="550"/>
      <c r="AB57" s="550"/>
      <c r="AC57" s="550"/>
      <c r="AD57" s="550"/>
      <c r="AE57" s="550"/>
      <c r="AF57" s="550"/>
      <c r="AG57" s="550"/>
      <c r="AH57" s="550"/>
    </row>
    <row r="58" spans="1:71" ht="15" customHeight="1" x14ac:dyDescent="0.15">
      <c r="A58" s="23"/>
      <c r="C58" s="549"/>
      <c r="D58" s="550"/>
      <c r="E58" s="550"/>
      <c r="F58" s="550"/>
      <c r="G58" s="550"/>
      <c r="H58" s="550"/>
      <c r="I58" s="550"/>
      <c r="J58" s="550"/>
      <c r="K58" s="550"/>
      <c r="L58" s="550"/>
      <c r="M58" s="550"/>
      <c r="N58" s="550"/>
      <c r="O58" s="550"/>
      <c r="P58" s="550"/>
      <c r="Q58" s="550"/>
      <c r="R58" s="550"/>
      <c r="S58" s="550"/>
      <c r="T58" s="550"/>
      <c r="U58" s="550"/>
      <c r="V58" s="550"/>
      <c r="W58" s="550"/>
      <c r="X58" s="550"/>
      <c r="Y58" s="550"/>
      <c r="Z58" s="550"/>
      <c r="AA58" s="550"/>
      <c r="AB58" s="550"/>
      <c r="AC58" s="550"/>
      <c r="AD58" s="550"/>
      <c r="AE58" s="550"/>
      <c r="AF58" s="550"/>
      <c r="AG58" s="550"/>
      <c r="AH58" s="550"/>
    </row>
    <row r="59" spans="1:71" ht="15" customHeight="1" x14ac:dyDescent="0.15">
      <c r="A59" s="23"/>
      <c r="C59" s="549"/>
      <c r="D59" s="550"/>
      <c r="E59" s="550"/>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row>
    <row r="60" spans="1:71" ht="15" customHeight="1" x14ac:dyDescent="0.15">
      <c r="A60" s="23"/>
      <c r="C60" s="549"/>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row>
    <row r="61" spans="1:71" ht="15" customHeight="1" x14ac:dyDescent="0.15">
      <c r="A61" s="23"/>
      <c r="C61" s="549"/>
      <c r="D61" s="550"/>
      <c r="E61" s="550"/>
      <c r="F61" s="550"/>
      <c r="G61" s="550"/>
      <c r="H61" s="550"/>
      <c r="I61" s="550"/>
      <c r="J61" s="550"/>
      <c r="K61" s="550"/>
      <c r="L61" s="550"/>
      <c r="M61" s="550"/>
      <c r="N61" s="550"/>
      <c r="O61" s="550"/>
      <c r="P61" s="550"/>
      <c r="Q61" s="550"/>
      <c r="R61" s="550"/>
      <c r="S61" s="550"/>
      <c r="T61" s="550"/>
      <c r="U61" s="550"/>
      <c r="V61" s="550"/>
      <c r="W61" s="550"/>
      <c r="X61" s="550"/>
      <c r="Y61" s="550"/>
      <c r="Z61" s="550"/>
      <c r="AA61" s="550"/>
      <c r="AB61" s="550"/>
      <c r="AC61" s="550"/>
      <c r="AD61" s="550"/>
      <c r="AE61" s="550"/>
      <c r="AF61" s="550"/>
      <c r="AG61" s="550"/>
      <c r="AH61" s="550"/>
    </row>
    <row r="62" spans="1:71" ht="15" customHeight="1" x14ac:dyDescent="0.15">
      <c r="A62" s="23"/>
      <c r="C62" s="549"/>
      <c r="D62" s="550"/>
      <c r="E62" s="550"/>
      <c r="F62" s="550"/>
      <c r="G62" s="550"/>
      <c r="H62" s="550"/>
      <c r="I62" s="550"/>
      <c r="J62" s="550"/>
      <c r="K62" s="550"/>
      <c r="L62" s="550"/>
      <c r="M62" s="550"/>
      <c r="N62" s="550"/>
      <c r="O62" s="550"/>
      <c r="P62" s="550"/>
      <c r="Q62" s="550"/>
      <c r="R62" s="550"/>
      <c r="S62" s="550"/>
      <c r="T62" s="550"/>
      <c r="U62" s="550"/>
      <c r="V62" s="550"/>
      <c r="W62" s="550"/>
      <c r="X62" s="550"/>
      <c r="Y62" s="550"/>
      <c r="Z62" s="550"/>
      <c r="AA62" s="550"/>
      <c r="AB62" s="550"/>
      <c r="AC62" s="550"/>
      <c r="AD62" s="550"/>
      <c r="AE62" s="550"/>
      <c r="AF62" s="550"/>
      <c r="AG62" s="550"/>
      <c r="AH62" s="550"/>
    </row>
    <row r="63" spans="1:71" ht="15" customHeight="1" x14ac:dyDescent="0.15">
      <c r="A63" s="23"/>
      <c r="C63" s="549"/>
      <c r="D63" s="550"/>
      <c r="E63" s="550"/>
      <c r="F63" s="550"/>
      <c r="G63" s="550"/>
      <c r="H63" s="550"/>
      <c r="I63" s="550"/>
      <c r="J63" s="550"/>
      <c r="K63" s="550"/>
      <c r="L63" s="550"/>
      <c r="M63" s="550"/>
      <c r="N63" s="550"/>
      <c r="O63" s="550"/>
      <c r="P63" s="550"/>
      <c r="Q63" s="550"/>
      <c r="R63" s="550"/>
      <c r="S63" s="550"/>
      <c r="T63" s="550"/>
      <c r="U63" s="550"/>
      <c r="V63" s="550"/>
      <c r="W63" s="550"/>
      <c r="X63" s="550"/>
      <c r="Y63" s="550"/>
      <c r="Z63" s="550"/>
      <c r="AA63" s="550"/>
      <c r="AB63" s="550"/>
      <c r="AC63" s="550"/>
      <c r="AD63" s="550"/>
      <c r="AE63" s="550"/>
      <c r="AF63" s="550"/>
      <c r="AG63" s="550"/>
      <c r="AH63" s="550"/>
    </row>
    <row r="64" spans="1:71" ht="15" customHeight="1" x14ac:dyDescent="0.15">
      <c r="A64" s="23"/>
      <c r="C64" s="549"/>
      <c r="D64" s="550"/>
      <c r="E64" s="550"/>
      <c r="F64" s="550"/>
      <c r="G64" s="550"/>
      <c r="H64" s="550"/>
      <c r="I64" s="550"/>
      <c r="J64" s="550"/>
      <c r="K64" s="550"/>
      <c r="L64" s="550"/>
      <c r="M64" s="550"/>
      <c r="N64" s="550"/>
      <c r="O64" s="550"/>
      <c r="P64" s="550"/>
      <c r="Q64" s="550"/>
      <c r="R64" s="550"/>
      <c r="S64" s="550"/>
      <c r="T64" s="550"/>
      <c r="U64" s="550"/>
      <c r="V64" s="550"/>
      <c r="W64" s="550"/>
      <c r="X64" s="550"/>
      <c r="Y64" s="550"/>
      <c r="Z64" s="550"/>
      <c r="AA64" s="550"/>
      <c r="AB64" s="550"/>
      <c r="AC64" s="550"/>
      <c r="AD64" s="550"/>
      <c r="AE64" s="550"/>
      <c r="AF64" s="550"/>
      <c r="AG64" s="550"/>
      <c r="AH64" s="55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C54" sqref="C54:C59"/>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697" t="s">
        <v>203</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762"/>
      <c r="X7" s="762"/>
      <c r="Y7" s="762"/>
      <c r="Z7" s="762"/>
      <c r="AA7" s="762"/>
      <c r="AB7" s="19" t="s">
        <v>1</v>
      </c>
      <c r="AC7" s="697"/>
      <c r="AD7" s="697"/>
      <c r="AE7" s="19" t="s">
        <v>2</v>
      </c>
      <c r="AF7" s="697"/>
      <c r="AG7" s="69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450"/>
      <c r="C8" s="450"/>
      <c r="D8" s="450"/>
      <c r="E8" s="450"/>
      <c r="F8" s="450"/>
      <c r="G8" s="453" t="s">
        <v>219</v>
      </c>
      <c r="H8" s="453"/>
      <c r="I8" s="453"/>
      <c r="J8" s="453"/>
      <c r="K8" s="453"/>
      <c r="L8" s="45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50"/>
      <c r="C9" s="450"/>
      <c r="D9" s="450"/>
      <c r="E9" s="450"/>
      <c r="F9" s="450"/>
      <c r="G9" s="453"/>
      <c r="H9" s="453"/>
      <c r="I9" s="453"/>
      <c r="J9" s="453"/>
      <c r="K9" s="453"/>
      <c r="L9" s="453"/>
      <c r="M9" s="50"/>
      <c r="N9" s="50"/>
      <c r="O9" s="19"/>
      <c r="P9" s="684" t="s">
        <v>204</v>
      </c>
      <c r="Q9" s="684"/>
      <c r="R9" s="684"/>
      <c r="S9" s="684"/>
      <c r="T9" s="685"/>
      <c r="U9" s="685"/>
      <c r="V9" s="685"/>
      <c r="W9" s="685"/>
      <c r="X9" s="685"/>
      <c r="Y9" s="685"/>
      <c r="Z9" s="685"/>
      <c r="AA9" s="685"/>
      <c r="AB9" s="685"/>
      <c r="AC9" s="685"/>
      <c r="AD9" s="685"/>
      <c r="AE9" s="685"/>
      <c r="AF9" s="685"/>
      <c r="AG9" s="685"/>
      <c r="AH9" s="68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684"/>
      <c r="Q10" s="684"/>
      <c r="R10" s="684"/>
      <c r="S10" s="684"/>
      <c r="T10" s="685"/>
      <c r="U10" s="685"/>
      <c r="V10" s="685"/>
      <c r="W10" s="685"/>
      <c r="X10" s="685"/>
      <c r="Y10" s="685"/>
      <c r="Z10" s="685"/>
      <c r="AA10" s="685"/>
      <c r="AB10" s="685"/>
      <c r="AC10" s="685"/>
      <c r="AD10" s="685"/>
      <c r="AE10" s="685"/>
      <c r="AF10" s="685"/>
      <c r="AG10" s="685"/>
      <c r="AH10" s="68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684" t="s">
        <v>205</v>
      </c>
      <c r="Q11" s="684"/>
      <c r="R11" s="684"/>
      <c r="S11" s="684"/>
      <c r="T11" s="685"/>
      <c r="U11" s="685"/>
      <c r="V11" s="685"/>
      <c r="W11" s="685"/>
      <c r="X11" s="685"/>
      <c r="Y11" s="685"/>
      <c r="Z11" s="685"/>
      <c r="AA11" s="685"/>
      <c r="AB11" s="685"/>
      <c r="AC11" s="685"/>
      <c r="AD11" s="685"/>
      <c r="AE11" s="685"/>
      <c r="AF11" s="685"/>
      <c r="AG11" s="685"/>
      <c r="AH11" s="68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684"/>
      <c r="Q12" s="684"/>
      <c r="R12" s="684"/>
      <c r="S12" s="684"/>
      <c r="T12" s="685"/>
      <c r="U12" s="685"/>
      <c r="V12" s="685"/>
      <c r="W12" s="685"/>
      <c r="X12" s="685"/>
      <c r="Y12" s="685"/>
      <c r="Z12" s="685"/>
      <c r="AA12" s="685"/>
      <c r="AB12" s="685"/>
      <c r="AC12" s="685"/>
      <c r="AD12" s="685"/>
      <c r="AE12" s="685"/>
      <c r="AF12" s="685"/>
      <c r="AG12" s="685"/>
      <c r="AH12" s="68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684" t="s">
        <v>206</v>
      </c>
      <c r="Q13" s="684"/>
      <c r="R13" s="684"/>
      <c r="S13" s="684"/>
      <c r="T13" s="684"/>
      <c r="U13" s="684"/>
      <c r="V13" s="685"/>
      <c r="W13" s="685"/>
      <c r="X13" s="685"/>
      <c r="Y13" s="685"/>
      <c r="Z13" s="685"/>
      <c r="AA13" s="685"/>
      <c r="AB13" s="685"/>
      <c r="AC13" s="685"/>
      <c r="AD13" s="685"/>
      <c r="AE13" s="685"/>
      <c r="AF13" s="685"/>
      <c r="AG13" s="685"/>
      <c r="AH13" s="68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684"/>
      <c r="Q14" s="684"/>
      <c r="R14" s="684"/>
      <c r="S14" s="684"/>
      <c r="T14" s="684"/>
      <c r="U14" s="684"/>
      <c r="V14" s="685"/>
      <c r="W14" s="685"/>
      <c r="X14" s="685"/>
      <c r="Y14" s="685"/>
      <c r="Z14" s="685"/>
      <c r="AA14" s="685"/>
      <c r="AB14" s="685"/>
      <c r="AC14" s="685"/>
      <c r="AD14" s="685"/>
      <c r="AE14" s="685"/>
      <c r="AF14" s="685"/>
      <c r="AG14" s="685"/>
      <c r="AH14" s="68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207</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705" t="s">
        <v>6</v>
      </c>
      <c r="B19" s="708" t="s">
        <v>7</v>
      </c>
      <c r="C19" s="709"/>
      <c r="D19" s="709"/>
      <c r="E19" s="709"/>
      <c r="F19" s="709"/>
      <c r="G19" s="710"/>
      <c r="H19" s="711"/>
      <c r="I19" s="712"/>
      <c r="J19" s="712"/>
      <c r="K19" s="712"/>
      <c r="L19" s="712"/>
      <c r="M19" s="712"/>
      <c r="N19" s="712"/>
      <c r="O19" s="712"/>
      <c r="P19" s="712"/>
      <c r="Q19" s="712"/>
      <c r="R19" s="712"/>
      <c r="S19" s="712"/>
      <c r="T19" s="712"/>
      <c r="U19" s="712"/>
      <c r="V19" s="712"/>
      <c r="W19" s="712"/>
      <c r="X19" s="712"/>
      <c r="Y19" s="712"/>
      <c r="Z19" s="712"/>
      <c r="AA19" s="712"/>
      <c r="AB19" s="712"/>
      <c r="AC19" s="712"/>
      <c r="AD19" s="712"/>
      <c r="AE19" s="712"/>
      <c r="AF19" s="712"/>
      <c r="AG19" s="712"/>
      <c r="AH19" s="760"/>
      <c r="AI19" s="23"/>
      <c r="AL19" s="59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706"/>
      <c r="B20" s="673" t="s">
        <v>8</v>
      </c>
      <c r="C20" s="674"/>
      <c r="D20" s="674"/>
      <c r="E20" s="674"/>
      <c r="F20" s="674"/>
      <c r="G20" s="675"/>
      <c r="H20" s="745"/>
      <c r="I20" s="746"/>
      <c r="J20" s="746"/>
      <c r="K20" s="746"/>
      <c r="L20" s="746"/>
      <c r="M20" s="746"/>
      <c r="N20" s="746"/>
      <c r="O20" s="746"/>
      <c r="P20" s="746"/>
      <c r="Q20" s="746"/>
      <c r="R20" s="746"/>
      <c r="S20" s="746"/>
      <c r="T20" s="746"/>
      <c r="U20" s="746"/>
      <c r="V20" s="746"/>
      <c r="W20" s="746"/>
      <c r="X20" s="746"/>
      <c r="Y20" s="746"/>
      <c r="Z20" s="746"/>
      <c r="AA20" s="746"/>
      <c r="AB20" s="746"/>
      <c r="AC20" s="746"/>
      <c r="AD20" s="746"/>
      <c r="AE20" s="746"/>
      <c r="AF20" s="746"/>
      <c r="AG20" s="746"/>
      <c r="AH20" s="747"/>
      <c r="AI20" s="23"/>
      <c r="AL20" s="64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706"/>
      <c r="B21" s="660" t="s">
        <v>9</v>
      </c>
      <c r="C21" s="637"/>
      <c r="D21" s="637"/>
      <c r="E21" s="637"/>
      <c r="F21" s="637"/>
      <c r="G21" s="638"/>
      <c r="H21" s="642" t="s">
        <v>10</v>
      </c>
      <c r="I21" s="643"/>
      <c r="J21" s="643"/>
      <c r="K21" s="643"/>
      <c r="L21" s="644"/>
      <c r="M21" s="644"/>
      <c r="N21" s="155" t="s">
        <v>11</v>
      </c>
      <c r="O21" s="644"/>
      <c r="P21" s="644"/>
      <c r="Q21" s="27" t="s">
        <v>12</v>
      </c>
      <c r="R21" s="643"/>
      <c r="S21" s="643"/>
      <c r="T21" s="643"/>
      <c r="U21" s="643"/>
      <c r="V21" s="643"/>
      <c r="W21" s="643"/>
      <c r="X21" s="643"/>
      <c r="Y21" s="643"/>
      <c r="Z21" s="643"/>
      <c r="AA21" s="643"/>
      <c r="AB21" s="643"/>
      <c r="AC21" s="643"/>
      <c r="AD21" s="643"/>
      <c r="AE21" s="643"/>
      <c r="AF21" s="643"/>
      <c r="AG21" s="643"/>
      <c r="AH21" s="703"/>
      <c r="AI21" s="25"/>
      <c r="AJ21" s="23"/>
      <c r="AK21" s="23"/>
      <c r="AL21" s="64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706"/>
      <c r="B22" s="661"/>
      <c r="C22" s="640"/>
      <c r="D22" s="640"/>
      <c r="E22" s="640"/>
      <c r="F22" s="640"/>
      <c r="G22" s="641"/>
      <c r="H22" s="646"/>
      <c r="I22" s="597"/>
      <c r="J22" s="597"/>
      <c r="K22" s="597"/>
      <c r="L22" s="104" t="s">
        <v>13</v>
      </c>
      <c r="M22" s="104" t="s">
        <v>14</v>
      </c>
      <c r="N22" s="597"/>
      <c r="O22" s="597"/>
      <c r="P22" s="597"/>
      <c r="Q22" s="597"/>
      <c r="R22" s="597"/>
      <c r="S22" s="597"/>
      <c r="T22" s="597"/>
      <c r="U22" s="597"/>
      <c r="V22" s="104" t="s">
        <v>15</v>
      </c>
      <c r="W22" s="104" t="s">
        <v>16</v>
      </c>
      <c r="X22" s="597"/>
      <c r="Y22" s="597"/>
      <c r="Z22" s="597"/>
      <c r="AA22" s="597"/>
      <c r="AB22" s="597"/>
      <c r="AC22" s="597"/>
      <c r="AD22" s="597"/>
      <c r="AE22" s="597"/>
      <c r="AF22" s="597"/>
      <c r="AG22" s="597"/>
      <c r="AH22" s="704"/>
      <c r="AI22" s="25"/>
      <c r="AJ22" s="23"/>
      <c r="AK22" s="23"/>
      <c r="AL22" s="64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706"/>
      <c r="B23" s="639"/>
      <c r="C23" s="640"/>
      <c r="D23" s="640"/>
      <c r="E23" s="640"/>
      <c r="F23" s="640"/>
      <c r="G23" s="641"/>
      <c r="H23" s="646"/>
      <c r="I23" s="597"/>
      <c r="J23" s="597"/>
      <c r="K23" s="597"/>
      <c r="L23" s="104" t="s">
        <v>17</v>
      </c>
      <c r="M23" s="104" t="s">
        <v>18</v>
      </c>
      <c r="N23" s="597"/>
      <c r="O23" s="597"/>
      <c r="P23" s="597"/>
      <c r="Q23" s="597"/>
      <c r="R23" s="597"/>
      <c r="S23" s="597"/>
      <c r="T23" s="597"/>
      <c r="U23" s="597"/>
      <c r="V23" s="104" t="s">
        <v>19</v>
      </c>
      <c r="W23" s="104" t="s">
        <v>20</v>
      </c>
      <c r="X23" s="597"/>
      <c r="Y23" s="597"/>
      <c r="Z23" s="597"/>
      <c r="AA23" s="597"/>
      <c r="AB23" s="597"/>
      <c r="AC23" s="597"/>
      <c r="AD23" s="597"/>
      <c r="AE23" s="597"/>
      <c r="AF23" s="597"/>
      <c r="AG23" s="597"/>
      <c r="AH23" s="704"/>
      <c r="AI23" s="25"/>
      <c r="AJ23" s="23"/>
      <c r="AK23" s="23"/>
      <c r="AL23" s="64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706"/>
      <c r="B24" s="639"/>
      <c r="C24" s="640"/>
      <c r="D24" s="640"/>
      <c r="E24" s="640"/>
      <c r="F24" s="640"/>
      <c r="G24" s="641"/>
      <c r="H24" s="729"/>
      <c r="I24" s="730"/>
      <c r="J24" s="730"/>
      <c r="K24" s="730"/>
      <c r="L24" s="730"/>
      <c r="M24" s="730"/>
      <c r="N24" s="730"/>
      <c r="O24" s="730"/>
      <c r="P24" s="730"/>
      <c r="Q24" s="730"/>
      <c r="R24" s="730"/>
      <c r="S24" s="730"/>
      <c r="T24" s="730"/>
      <c r="U24" s="730"/>
      <c r="V24" s="730"/>
      <c r="W24" s="730"/>
      <c r="X24" s="730"/>
      <c r="Y24" s="730"/>
      <c r="Z24" s="730"/>
      <c r="AA24" s="730"/>
      <c r="AB24" s="730"/>
      <c r="AC24" s="730"/>
      <c r="AD24" s="730"/>
      <c r="AE24" s="730"/>
      <c r="AF24" s="730"/>
      <c r="AG24" s="730"/>
      <c r="AH24" s="731"/>
      <c r="AI24" s="25"/>
      <c r="AL24" s="64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706"/>
      <c r="B25" s="636" t="s">
        <v>21</v>
      </c>
      <c r="C25" s="637"/>
      <c r="D25" s="637"/>
      <c r="E25" s="637"/>
      <c r="F25" s="637"/>
      <c r="G25" s="638"/>
      <c r="H25" s="554" t="s">
        <v>22</v>
      </c>
      <c r="I25" s="555"/>
      <c r="J25" s="556"/>
      <c r="K25" s="691"/>
      <c r="L25" s="692"/>
      <c r="M25" s="692"/>
      <c r="N25" s="692"/>
      <c r="O25" s="692"/>
      <c r="P25" s="692"/>
      <c r="Q25" s="29" t="s">
        <v>23</v>
      </c>
      <c r="R25" s="30"/>
      <c r="S25" s="693"/>
      <c r="T25" s="693"/>
      <c r="U25" s="694"/>
      <c r="V25" s="554" t="s">
        <v>24</v>
      </c>
      <c r="W25" s="555"/>
      <c r="X25" s="556"/>
      <c r="Y25" s="691"/>
      <c r="Z25" s="692"/>
      <c r="AA25" s="692"/>
      <c r="AB25" s="692"/>
      <c r="AC25" s="692"/>
      <c r="AD25" s="692"/>
      <c r="AE25" s="692"/>
      <c r="AF25" s="692"/>
      <c r="AG25" s="692"/>
      <c r="AH25" s="761"/>
      <c r="AI25" s="23"/>
      <c r="AL25" s="64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706"/>
      <c r="B26" s="673"/>
      <c r="C26" s="674"/>
      <c r="D26" s="674"/>
      <c r="E26" s="674"/>
      <c r="F26" s="674"/>
      <c r="G26" s="675"/>
      <c r="H26" s="696" t="s">
        <v>25</v>
      </c>
      <c r="I26" s="696"/>
      <c r="J26" s="696"/>
      <c r="K26" s="691"/>
      <c r="L26" s="692"/>
      <c r="M26" s="692"/>
      <c r="N26" s="692"/>
      <c r="O26" s="692"/>
      <c r="P26" s="692"/>
      <c r="Q26" s="692"/>
      <c r="R26" s="692"/>
      <c r="S26" s="692"/>
      <c r="T26" s="692"/>
      <c r="U26" s="692"/>
      <c r="V26" s="692"/>
      <c r="W26" s="692"/>
      <c r="X26" s="692"/>
      <c r="Y26" s="692"/>
      <c r="Z26" s="692"/>
      <c r="AA26" s="692"/>
      <c r="AB26" s="692"/>
      <c r="AC26" s="692"/>
      <c r="AD26" s="692"/>
      <c r="AE26" s="692"/>
      <c r="AF26" s="692"/>
      <c r="AG26" s="692"/>
      <c r="AH26" s="761"/>
      <c r="AI26" s="23"/>
      <c r="AL26" s="64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706"/>
      <c r="B27" s="751" t="s">
        <v>27</v>
      </c>
      <c r="C27" s="752"/>
      <c r="D27" s="752"/>
      <c r="E27" s="752"/>
      <c r="F27" s="752"/>
      <c r="G27" s="753"/>
      <c r="H27" s="636" t="s">
        <v>28</v>
      </c>
      <c r="I27" s="637"/>
      <c r="J27" s="638"/>
      <c r="K27" s="660"/>
      <c r="L27" s="668"/>
      <c r="M27" s="668"/>
      <c r="N27" s="668"/>
      <c r="O27" s="668"/>
      <c r="P27" s="669"/>
      <c r="Q27" s="676" t="s">
        <v>7</v>
      </c>
      <c r="R27" s="677"/>
      <c r="S27" s="677"/>
      <c r="T27" s="677"/>
      <c r="U27" s="677"/>
      <c r="V27" s="677"/>
      <c r="W27" s="677"/>
      <c r="X27" s="677"/>
      <c r="Y27" s="677"/>
      <c r="Z27" s="677"/>
      <c r="AA27" s="678"/>
      <c r="AB27" s="757" t="s">
        <v>208</v>
      </c>
      <c r="AC27" s="758"/>
      <c r="AD27" s="758"/>
      <c r="AE27" s="758"/>
      <c r="AF27" s="758"/>
      <c r="AG27" s="758"/>
      <c r="AH27" s="759"/>
      <c r="AI27" s="23"/>
      <c r="AL27" s="647"/>
      <c r="AM27" s="23"/>
      <c r="AN27" s="23"/>
      <c r="AO27" s="23"/>
      <c r="AP27" s="23"/>
      <c r="AQ27" s="23"/>
      <c r="AR27" s="23"/>
      <c r="AS27" s="559"/>
      <c r="AT27" s="559"/>
      <c r="AU27" s="55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706"/>
      <c r="B28" s="754"/>
      <c r="C28" s="755"/>
      <c r="D28" s="755"/>
      <c r="E28" s="755"/>
      <c r="F28" s="755"/>
      <c r="G28" s="756"/>
      <c r="H28" s="673"/>
      <c r="I28" s="674"/>
      <c r="J28" s="675"/>
      <c r="K28" s="670"/>
      <c r="L28" s="671"/>
      <c r="M28" s="671"/>
      <c r="N28" s="671"/>
      <c r="O28" s="671"/>
      <c r="P28" s="672"/>
      <c r="Q28" s="633" t="s">
        <v>30</v>
      </c>
      <c r="R28" s="634"/>
      <c r="S28" s="634"/>
      <c r="T28" s="634"/>
      <c r="U28" s="634"/>
      <c r="V28" s="634"/>
      <c r="W28" s="634"/>
      <c r="X28" s="634"/>
      <c r="Y28" s="634"/>
      <c r="Z28" s="634"/>
      <c r="AA28" s="635"/>
      <c r="AB28" s="748"/>
      <c r="AC28" s="749"/>
      <c r="AD28" s="749"/>
      <c r="AE28" s="749"/>
      <c r="AF28" s="749"/>
      <c r="AG28" s="749"/>
      <c r="AH28" s="750"/>
      <c r="AI28" s="23"/>
      <c r="AL28" s="647"/>
      <c r="AM28" s="23"/>
      <c r="AN28" s="23"/>
      <c r="AO28" s="23"/>
      <c r="AP28" s="23"/>
      <c r="AQ28" s="23"/>
      <c r="AR28" s="23"/>
      <c r="AS28" s="559"/>
      <c r="AT28" s="559"/>
      <c r="AU28" s="55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706"/>
      <c r="B29" s="636" t="s">
        <v>31</v>
      </c>
      <c r="C29" s="637"/>
      <c r="D29" s="637"/>
      <c r="E29" s="637"/>
      <c r="F29" s="637"/>
      <c r="G29" s="638"/>
      <c r="H29" s="642" t="s">
        <v>10</v>
      </c>
      <c r="I29" s="643"/>
      <c r="J29" s="643"/>
      <c r="K29" s="643"/>
      <c r="L29" s="644"/>
      <c r="M29" s="644"/>
      <c r="N29" s="155" t="s">
        <v>11</v>
      </c>
      <c r="O29" s="644"/>
      <c r="P29" s="644"/>
      <c r="Q29" s="27" t="s">
        <v>12</v>
      </c>
      <c r="R29" s="643"/>
      <c r="S29" s="643"/>
      <c r="T29" s="643"/>
      <c r="U29" s="643"/>
      <c r="V29" s="643"/>
      <c r="W29" s="643"/>
      <c r="X29" s="643"/>
      <c r="Y29" s="643"/>
      <c r="Z29" s="643"/>
      <c r="AA29" s="643"/>
      <c r="AB29" s="643"/>
      <c r="AC29" s="643"/>
      <c r="AD29" s="643"/>
      <c r="AE29" s="643"/>
      <c r="AF29" s="643"/>
      <c r="AG29" s="643"/>
      <c r="AH29" s="703"/>
      <c r="AI29" s="25"/>
      <c r="AL29" s="647"/>
      <c r="AM29" s="557"/>
      <c r="AN29" s="557"/>
      <c r="AO29" s="557"/>
      <c r="AP29" s="557"/>
      <c r="AQ29" s="557"/>
      <c r="AR29" s="55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706"/>
      <c r="B30" s="639"/>
      <c r="C30" s="640"/>
      <c r="D30" s="640"/>
      <c r="E30" s="640"/>
      <c r="F30" s="640"/>
      <c r="G30" s="641"/>
      <c r="H30" s="646"/>
      <c r="I30" s="597"/>
      <c r="J30" s="597"/>
      <c r="K30" s="597"/>
      <c r="L30" s="104" t="s">
        <v>13</v>
      </c>
      <c r="M30" s="104" t="s">
        <v>14</v>
      </c>
      <c r="N30" s="597"/>
      <c r="O30" s="597"/>
      <c r="P30" s="597"/>
      <c r="Q30" s="597"/>
      <c r="R30" s="597"/>
      <c r="S30" s="597"/>
      <c r="T30" s="597"/>
      <c r="U30" s="597"/>
      <c r="V30" s="104" t="s">
        <v>15</v>
      </c>
      <c r="W30" s="104" t="s">
        <v>16</v>
      </c>
      <c r="X30" s="597"/>
      <c r="Y30" s="597"/>
      <c r="Z30" s="597"/>
      <c r="AA30" s="597"/>
      <c r="AB30" s="597"/>
      <c r="AC30" s="597"/>
      <c r="AD30" s="597"/>
      <c r="AE30" s="597"/>
      <c r="AF30" s="597"/>
      <c r="AG30" s="597"/>
      <c r="AH30" s="704"/>
      <c r="AI30" s="25"/>
      <c r="AL30" s="647"/>
      <c r="AM30" s="557"/>
      <c r="AN30" s="557"/>
      <c r="AO30" s="557"/>
      <c r="AP30" s="557"/>
      <c r="AQ30" s="557"/>
      <c r="AR30" s="55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706"/>
      <c r="B31" s="639"/>
      <c r="C31" s="640"/>
      <c r="D31" s="640"/>
      <c r="E31" s="640"/>
      <c r="F31" s="640"/>
      <c r="G31" s="641"/>
      <c r="H31" s="646"/>
      <c r="I31" s="597"/>
      <c r="J31" s="597"/>
      <c r="K31" s="597"/>
      <c r="L31" s="104" t="s">
        <v>17</v>
      </c>
      <c r="M31" s="104" t="s">
        <v>18</v>
      </c>
      <c r="N31" s="597"/>
      <c r="O31" s="597"/>
      <c r="P31" s="597"/>
      <c r="Q31" s="597"/>
      <c r="R31" s="597"/>
      <c r="S31" s="597"/>
      <c r="T31" s="597"/>
      <c r="U31" s="597"/>
      <c r="V31" s="104" t="s">
        <v>19</v>
      </c>
      <c r="W31" s="104" t="s">
        <v>20</v>
      </c>
      <c r="X31" s="597"/>
      <c r="Y31" s="597"/>
      <c r="Z31" s="597"/>
      <c r="AA31" s="597"/>
      <c r="AB31" s="597"/>
      <c r="AC31" s="597"/>
      <c r="AD31" s="597"/>
      <c r="AE31" s="597"/>
      <c r="AF31" s="597"/>
      <c r="AG31" s="597"/>
      <c r="AH31" s="704"/>
      <c r="AI31" s="25"/>
      <c r="AL31" s="647"/>
      <c r="AM31" s="557"/>
      <c r="AN31" s="557"/>
      <c r="AO31" s="557"/>
      <c r="AP31" s="557"/>
      <c r="AQ31" s="557"/>
      <c r="AR31" s="55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707"/>
      <c r="B32" s="723"/>
      <c r="C32" s="724"/>
      <c r="D32" s="724"/>
      <c r="E32" s="724"/>
      <c r="F32" s="724"/>
      <c r="G32" s="725"/>
      <c r="H32" s="729"/>
      <c r="I32" s="730"/>
      <c r="J32" s="730"/>
      <c r="K32" s="730"/>
      <c r="L32" s="730"/>
      <c r="M32" s="730"/>
      <c r="N32" s="730"/>
      <c r="O32" s="730"/>
      <c r="P32" s="730"/>
      <c r="Q32" s="730"/>
      <c r="R32" s="730"/>
      <c r="S32" s="730"/>
      <c r="T32" s="730"/>
      <c r="U32" s="730"/>
      <c r="V32" s="730"/>
      <c r="W32" s="730"/>
      <c r="X32" s="730"/>
      <c r="Y32" s="730"/>
      <c r="Z32" s="730"/>
      <c r="AA32" s="730"/>
      <c r="AB32" s="730"/>
      <c r="AC32" s="730"/>
      <c r="AD32" s="730"/>
      <c r="AE32" s="730"/>
      <c r="AF32" s="730"/>
      <c r="AG32" s="730"/>
      <c r="AH32" s="731"/>
      <c r="AI32" s="25"/>
      <c r="AL32" s="64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705" t="s">
        <v>209</v>
      </c>
      <c r="B33" s="734" t="s">
        <v>210</v>
      </c>
      <c r="C33" s="735"/>
      <c r="D33" s="735"/>
      <c r="E33" s="735"/>
      <c r="F33" s="735"/>
      <c r="G33" s="736"/>
      <c r="H33" s="737"/>
      <c r="I33" s="738"/>
      <c r="J33" s="738"/>
      <c r="K33" s="738"/>
      <c r="L33" s="738"/>
      <c r="M33" s="738"/>
      <c r="N33" s="738"/>
      <c r="O33" s="738"/>
      <c r="P33" s="738"/>
      <c r="Q33" s="739"/>
      <c r="R33" s="734" t="s">
        <v>211</v>
      </c>
      <c r="S33" s="735"/>
      <c r="T33" s="735"/>
      <c r="U33" s="735"/>
      <c r="V33" s="735"/>
      <c r="W33" s="735"/>
      <c r="X33" s="735"/>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732"/>
      <c r="B34" s="554" t="s">
        <v>212</v>
      </c>
      <c r="C34" s="555"/>
      <c r="D34" s="555"/>
      <c r="E34" s="555"/>
      <c r="F34" s="555"/>
      <c r="G34" s="556"/>
      <c r="H34" s="740"/>
      <c r="I34" s="741"/>
      <c r="J34" s="741"/>
      <c r="K34" s="741"/>
      <c r="L34" s="741"/>
      <c r="M34" s="741"/>
      <c r="N34" s="741"/>
      <c r="O34" s="741"/>
      <c r="P34" s="741"/>
      <c r="Q34" s="741"/>
      <c r="R34" s="741"/>
      <c r="S34" s="741"/>
      <c r="T34" s="741"/>
      <c r="U34" s="741"/>
      <c r="V34" s="741"/>
      <c r="W34" s="741"/>
      <c r="X34" s="741"/>
      <c r="Y34" s="741"/>
      <c r="Z34" s="741"/>
      <c r="AA34" s="741"/>
      <c r="AB34" s="741"/>
      <c r="AC34" s="741"/>
      <c r="AD34" s="741"/>
      <c r="AE34" s="741"/>
      <c r="AF34" s="741"/>
      <c r="AG34" s="741"/>
      <c r="AH34" s="742"/>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732"/>
      <c r="B35" s="636" t="s">
        <v>7</v>
      </c>
      <c r="C35" s="637"/>
      <c r="D35" s="637"/>
      <c r="E35" s="637"/>
      <c r="F35" s="637"/>
      <c r="G35" s="638"/>
      <c r="H35" s="676"/>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744"/>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732"/>
      <c r="B36" s="673" t="s">
        <v>8</v>
      </c>
      <c r="C36" s="674"/>
      <c r="D36" s="674"/>
      <c r="E36" s="674"/>
      <c r="F36" s="674"/>
      <c r="G36" s="675"/>
      <c r="H36" s="745"/>
      <c r="I36" s="746"/>
      <c r="J36" s="746"/>
      <c r="K36" s="746"/>
      <c r="L36" s="746"/>
      <c r="M36" s="746"/>
      <c r="N36" s="746"/>
      <c r="O36" s="746"/>
      <c r="P36" s="746"/>
      <c r="Q36" s="746"/>
      <c r="R36" s="746"/>
      <c r="S36" s="746"/>
      <c r="T36" s="746"/>
      <c r="U36" s="746"/>
      <c r="V36" s="746"/>
      <c r="W36" s="746"/>
      <c r="X36" s="746"/>
      <c r="Y36" s="746"/>
      <c r="Z36" s="746"/>
      <c r="AA36" s="746"/>
      <c r="AB36" s="746"/>
      <c r="AC36" s="746"/>
      <c r="AD36" s="746"/>
      <c r="AE36" s="746"/>
      <c r="AF36" s="746"/>
      <c r="AG36" s="746"/>
      <c r="AH36" s="747"/>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732"/>
      <c r="B37" s="660" t="s">
        <v>38</v>
      </c>
      <c r="C37" s="637"/>
      <c r="D37" s="637"/>
      <c r="E37" s="637"/>
      <c r="F37" s="637"/>
      <c r="G37" s="638"/>
      <c r="H37" s="642" t="s">
        <v>10</v>
      </c>
      <c r="I37" s="643"/>
      <c r="J37" s="643"/>
      <c r="K37" s="643"/>
      <c r="L37" s="644"/>
      <c r="M37" s="644"/>
      <c r="N37" s="155" t="s">
        <v>11</v>
      </c>
      <c r="O37" s="644"/>
      <c r="P37" s="644"/>
      <c r="Q37" s="27" t="s">
        <v>12</v>
      </c>
      <c r="R37" s="643"/>
      <c r="S37" s="643"/>
      <c r="T37" s="643"/>
      <c r="U37" s="643"/>
      <c r="V37" s="643"/>
      <c r="W37" s="643"/>
      <c r="X37" s="643"/>
      <c r="Y37" s="643"/>
      <c r="Z37" s="643"/>
      <c r="AA37" s="643"/>
      <c r="AB37" s="643"/>
      <c r="AC37" s="643"/>
      <c r="AD37" s="643"/>
      <c r="AE37" s="643"/>
      <c r="AF37" s="643"/>
      <c r="AG37" s="643"/>
      <c r="AH37" s="703"/>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732"/>
      <c r="B38" s="661"/>
      <c r="C38" s="640"/>
      <c r="D38" s="640"/>
      <c r="E38" s="640"/>
      <c r="F38" s="640"/>
      <c r="G38" s="641"/>
      <c r="H38" s="646"/>
      <c r="I38" s="597"/>
      <c r="J38" s="597"/>
      <c r="K38" s="597"/>
      <c r="L38" s="104" t="s">
        <v>13</v>
      </c>
      <c r="M38" s="104" t="s">
        <v>14</v>
      </c>
      <c r="N38" s="597"/>
      <c r="O38" s="597"/>
      <c r="P38" s="597"/>
      <c r="Q38" s="597"/>
      <c r="R38" s="597"/>
      <c r="S38" s="597"/>
      <c r="T38" s="597"/>
      <c r="U38" s="597"/>
      <c r="V38" s="104" t="s">
        <v>15</v>
      </c>
      <c r="W38" s="104" t="s">
        <v>16</v>
      </c>
      <c r="X38" s="597"/>
      <c r="Y38" s="597"/>
      <c r="Z38" s="597"/>
      <c r="AA38" s="597"/>
      <c r="AB38" s="597"/>
      <c r="AC38" s="597"/>
      <c r="AD38" s="597"/>
      <c r="AE38" s="597"/>
      <c r="AF38" s="597"/>
      <c r="AG38" s="597"/>
      <c r="AH38" s="704"/>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732"/>
      <c r="B39" s="639"/>
      <c r="C39" s="640"/>
      <c r="D39" s="640"/>
      <c r="E39" s="640"/>
      <c r="F39" s="640"/>
      <c r="G39" s="641"/>
      <c r="H39" s="646"/>
      <c r="I39" s="597"/>
      <c r="J39" s="597"/>
      <c r="K39" s="597"/>
      <c r="L39" s="104" t="s">
        <v>17</v>
      </c>
      <c r="M39" s="104" t="s">
        <v>18</v>
      </c>
      <c r="N39" s="597"/>
      <c r="O39" s="597"/>
      <c r="P39" s="597"/>
      <c r="Q39" s="597"/>
      <c r="R39" s="597"/>
      <c r="S39" s="597"/>
      <c r="T39" s="597"/>
      <c r="U39" s="597"/>
      <c r="V39" s="104" t="s">
        <v>19</v>
      </c>
      <c r="W39" s="104" t="s">
        <v>20</v>
      </c>
      <c r="X39" s="597"/>
      <c r="Y39" s="597"/>
      <c r="Z39" s="597"/>
      <c r="AA39" s="597"/>
      <c r="AB39" s="597"/>
      <c r="AC39" s="597"/>
      <c r="AD39" s="597"/>
      <c r="AE39" s="597"/>
      <c r="AF39" s="597"/>
      <c r="AG39" s="597"/>
      <c r="AH39" s="704"/>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732"/>
      <c r="B40" s="673"/>
      <c r="C40" s="674"/>
      <c r="D40" s="674"/>
      <c r="E40" s="674"/>
      <c r="F40" s="674"/>
      <c r="G40" s="675"/>
      <c r="H40" s="729"/>
      <c r="I40" s="730"/>
      <c r="J40" s="730"/>
      <c r="K40" s="730"/>
      <c r="L40" s="730"/>
      <c r="M40" s="730"/>
      <c r="N40" s="730"/>
      <c r="O40" s="730"/>
      <c r="P40" s="730"/>
      <c r="Q40" s="730"/>
      <c r="R40" s="730"/>
      <c r="S40" s="730"/>
      <c r="T40" s="730"/>
      <c r="U40" s="730"/>
      <c r="V40" s="730"/>
      <c r="W40" s="730"/>
      <c r="X40" s="730"/>
      <c r="Y40" s="730"/>
      <c r="Z40" s="730"/>
      <c r="AA40" s="730"/>
      <c r="AB40" s="730"/>
      <c r="AC40" s="730"/>
      <c r="AD40" s="730"/>
      <c r="AE40" s="730"/>
      <c r="AF40" s="730"/>
      <c r="AG40" s="730"/>
      <c r="AH40" s="731"/>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732"/>
      <c r="B41" s="612" t="s">
        <v>213</v>
      </c>
      <c r="C41" s="613"/>
      <c r="D41" s="613"/>
      <c r="E41" s="613"/>
      <c r="F41" s="613"/>
      <c r="G41" s="613"/>
      <c r="H41" s="613"/>
      <c r="I41" s="613"/>
      <c r="J41" s="613"/>
      <c r="K41" s="613"/>
      <c r="L41" s="613"/>
      <c r="M41" s="613"/>
      <c r="N41" s="613"/>
      <c r="O41" s="613"/>
      <c r="P41" s="613"/>
      <c r="Q41" s="613"/>
      <c r="R41" s="613"/>
      <c r="S41" s="613"/>
      <c r="T41" s="613"/>
      <c r="U41" s="613"/>
      <c r="V41" s="613"/>
      <c r="W41" s="613"/>
      <c r="X41" s="613"/>
      <c r="Y41" s="613"/>
      <c r="Z41" s="613"/>
      <c r="AA41" s="613"/>
      <c r="AB41" s="613"/>
      <c r="AC41" s="613"/>
      <c r="AD41" s="613"/>
      <c r="AE41" s="613"/>
      <c r="AF41" s="613"/>
      <c r="AG41" s="613"/>
      <c r="AH41" s="743"/>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732"/>
      <c r="B42" s="636" t="s">
        <v>7</v>
      </c>
      <c r="C42" s="637"/>
      <c r="D42" s="637"/>
      <c r="E42" s="637"/>
      <c r="F42" s="637"/>
      <c r="G42" s="638"/>
      <c r="H42" s="676"/>
      <c r="I42" s="677"/>
      <c r="J42" s="677"/>
      <c r="K42" s="677"/>
      <c r="L42" s="677"/>
      <c r="M42" s="677"/>
      <c r="N42" s="677"/>
      <c r="O42" s="677"/>
      <c r="P42" s="677"/>
      <c r="Q42" s="677"/>
      <c r="R42" s="677"/>
      <c r="S42" s="677"/>
      <c r="T42" s="677"/>
      <c r="U42" s="677"/>
      <c r="V42" s="677"/>
      <c r="W42" s="677"/>
      <c r="X42" s="677"/>
      <c r="Y42" s="677"/>
      <c r="Z42" s="677"/>
      <c r="AA42" s="677"/>
      <c r="AB42" s="677"/>
      <c r="AC42" s="677"/>
      <c r="AD42" s="677"/>
      <c r="AE42" s="677"/>
      <c r="AF42" s="677"/>
      <c r="AG42" s="677"/>
      <c r="AH42" s="744"/>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732"/>
      <c r="B43" s="673" t="s">
        <v>8</v>
      </c>
      <c r="C43" s="674"/>
      <c r="D43" s="674"/>
      <c r="E43" s="674"/>
      <c r="F43" s="674"/>
      <c r="G43" s="675"/>
      <c r="H43" s="745"/>
      <c r="I43" s="746"/>
      <c r="J43" s="746"/>
      <c r="K43" s="746"/>
      <c r="L43" s="746"/>
      <c r="M43" s="746"/>
      <c r="N43" s="746"/>
      <c r="O43" s="746"/>
      <c r="P43" s="746"/>
      <c r="Q43" s="746"/>
      <c r="R43" s="746"/>
      <c r="S43" s="746"/>
      <c r="T43" s="746"/>
      <c r="U43" s="746"/>
      <c r="V43" s="746"/>
      <c r="W43" s="746"/>
      <c r="X43" s="746"/>
      <c r="Y43" s="746"/>
      <c r="Z43" s="746"/>
      <c r="AA43" s="746"/>
      <c r="AB43" s="746"/>
      <c r="AC43" s="746"/>
      <c r="AD43" s="746"/>
      <c r="AE43" s="746"/>
      <c r="AF43" s="746"/>
      <c r="AG43" s="746"/>
      <c r="AH43" s="747"/>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732"/>
      <c r="B44" s="660" t="s">
        <v>9</v>
      </c>
      <c r="C44" s="637"/>
      <c r="D44" s="637"/>
      <c r="E44" s="637"/>
      <c r="F44" s="637"/>
      <c r="G44" s="638"/>
      <c r="H44" s="642" t="s">
        <v>10</v>
      </c>
      <c r="I44" s="643"/>
      <c r="J44" s="643"/>
      <c r="K44" s="643"/>
      <c r="L44" s="644"/>
      <c r="M44" s="644"/>
      <c r="N44" s="155" t="s">
        <v>11</v>
      </c>
      <c r="O44" s="644"/>
      <c r="P44" s="644"/>
      <c r="Q44" s="27" t="s">
        <v>12</v>
      </c>
      <c r="R44" s="643"/>
      <c r="S44" s="643"/>
      <c r="T44" s="643"/>
      <c r="U44" s="643"/>
      <c r="V44" s="643"/>
      <c r="W44" s="643"/>
      <c r="X44" s="643"/>
      <c r="Y44" s="643"/>
      <c r="Z44" s="643"/>
      <c r="AA44" s="643"/>
      <c r="AB44" s="643"/>
      <c r="AC44" s="643"/>
      <c r="AD44" s="643"/>
      <c r="AE44" s="643"/>
      <c r="AF44" s="643"/>
      <c r="AG44" s="643"/>
      <c r="AH44" s="703"/>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732"/>
      <c r="B45" s="661"/>
      <c r="C45" s="640"/>
      <c r="D45" s="640"/>
      <c r="E45" s="640"/>
      <c r="F45" s="640"/>
      <c r="G45" s="641"/>
      <c r="H45" s="646"/>
      <c r="I45" s="597"/>
      <c r="J45" s="597"/>
      <c r="K45" s="597"/>
      <c r="L45" s="104" t="s">
        <v>13</v>
      </c>
      <c r="M45" s="104" t="s">
        <v>14</v>
      </c>
      <c r="N45" s="597"/>
      <c r="O45" s="597"/>
      <c r="P45" s="597"/>
      <c r="Q45" s="597"/>
      <c r="R45" s="597"/>
      <c r="S45" s="597"/>
      <c r="T45" s="597"/>
      <c r="U45" s="597"/>
      <c r="V45" s="104" t="s">
        <v>15</v>
      </c>
      <c r="W45" s="104" t="s">
        <v>16</v>
      </c>
      <c r="X45" s="597"/>
      <c r="Y45" s="597"/>
      <c r="Z45" s="597"/>
      <c r="AA45" s="597"/>
      <c r="AB45" s="597"/>
      <c r="AC45" s="597"/>
      <c r="AD45" s="597"/>
      <c r="AE45" s="597"/>
      <c r="AF45" s="597"/>
      <c r="AG45" s="597"/>
      <c r="AH45" s="704"/>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732"/>
      <c r="B46" s="639"/>
      <c r="C46" s="640"/>
      <c r="D46" s="640"/>
      <c r="E46" s="640"/>
      <c r="F46" s="640"/>
      <c r="G46" s="641"/>
      <c r="H46" s="646"/>
      <c r="I46" s="597"/>
      <c r="J46" s="597"/>
      <c r="K46" s="597"/>
      <c r="L46" s="104" t="s">
        <v>17</v>
      </c>
      <c r="M46" s="104" t="s">
        <v>18</v>
      </c>
      <c r="N46" s="597"/>
      <c r="O46" s="597"/>
      <c r="P46" s="597"/>
      <c r="Q46" s="597"/>
      <c r="R46" s="597"/>
      <c r="S46" s="597"/>
      <c r="T46" s="597"/>
      <c r="U46" s="597"/>
      <c r="V46" s="104" t="s">
        <v>19</v>
      </c>
      <c r="W46" s="104" t="s">
        <v>20</v>
      </c>
      <c r="X46" s="597"/>
      <c r="Y46" s="597"/>
      <c r="Z46" s="597"/>
      <c r="AA46" s="597"/>
      <c r="AB46" s="597"/>
      <c r="AC46" s="597"/>
      <c r="AD46" s="597"/>
      <c r="AE46" s="597"/>
      <c r="AF46" s="597"/>
      <c r="AG46" s="597"/>
      <c r="AH46" s="704"/>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733"/>
      <c r="B47" s="723"/>
      <c r="C47" s="724"/>
      <c r="D47" s="724"/>
      <c r="E47" s="724"/>
      <c r="F47" s="724"/>
      <c r="G47" s="725"/>
      <c r="H47" s="729"/>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30"/>
      <c r="AG47" s="730"/>
      <c r="AH47" s="731"/>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705" t="s">
        <v>214</v>
      </c>
      <c r="B48" s="708" t="s">
        <v>7</v>
      </c>
      <c r="C48" s="709"/>
      <c r="D48" s="709"/>
      <c r="E48" s="709"/>
      <c r="F48" s="709"/>
      <c r="G48" s="710"/>
      <c r="H48" s="711"/>
      <c r="I48" s="712"/>
      <c r="J48" s="712"/>
      <c r="K48" s="712"/>
      <c r="L48" s="712"/>
      <c r="M48" s="712"/>
      <c r="N48" s="712"/>
      <c r="O48" s="712"/>
      <c r="P48" s="712"/>
      <c r="Q48" s="712"/>
      <c r="R48" s="712"/>
      <c r="S48" s="712"/>
      <c r="T48" s="712"/>
      <c r="U48" s="713"/>
      <c r="V48" s="714" t="s">
        <v>215</v>
      </c>
      <c r="W48" s="715"/>
      <c r="X48" s="715"/>
      <c r="Y48" s="716"/>
      <c r="Z48" s="717"/>
      <c r="AA48" s="718"/>
      <c r="AB48" s="718"/>
      <c r="AC48" s="718"/>
      <c r="AD48" s="718"/>
      <c r="AE48" s="718"/>
      <c r="AF48" s="718"/>
      <c r="AG48" s="718"/>
      <c r="AH48" s="719"/>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706"/>
      <c r="B49" s="673" t="s">
        <v>216</v>
      </c>
      <c r="C49" s="674"/>
      <c r="D49" s="674"/>
      <c r="E49" s="674"/>
      <c r="F49" s="674"/>
      <c r="G49" s="675"/>
      <c r="H49" s="633"/>
      <c r="I49" s="634"/>
      <c r="J49" s="634"/>
      <c r="K49" s="634"/>
      <c r="L49" s="634"/>
      <c r="M49" s="634"/>
      <c r="N49" s="634"/>
      <c r="O49" s="634"/>
      <c r="P49" s="634"/>
      <c r="Q49" s="634"/>
      <c r="R49" s="634"/>
      <c r="S49" s="634"/>
      <c r="T49" s="634"/>
      <c r="U49" s="635"/>
      <c r="V49" s="612"/>
      <c r="W49" s="613"/>
      <c r="X49" s="613"/>
      <c r="Y49" s="614"/>
      <c r="Z49" s="720"/>
      <c r="AA49" s="721"/>
      <c r="AB49" s="721"/>
      <c r="AC49" s="721"/>
      <c r="AD49" s="721"/>
      <c r="AE49" s="721"/>
      <c r="AF49" s="721"/>
      <c r="AG49" s="721"/>
      <c r="AH49" s="722"/>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706"/>
      <c r="B50" s="660" t="s">
        <v>40</v>
      </c>
      <c r="C50" s="637"/>
      <c r="D50" s="637"/>
      <c r="E50" s="637"/>
      <c r="F50" s="637"/>
      <c r="G50" s="638"/>
      <c r="H50" s="642" t="s">
        <v>10</v>
      </c>
      <c r="I50" s="643"/>
      <c r="J50" s="643"/>
      <c r="K50" s="643"/>
      <c r="L50" s="644"/>
      <c r="M50" s="644"/>
      <c r="N50" s="155" t="s">
        <v>11</v>
      </c>
      <c r="O50" s="644"/>
      <c r="P50" s="644"/>
      <c r="Q50" s="27" t="s">
        <v>12</v>
      </c>
      <c r="R50" s="643"/>
      <c r="S50" s="643"/>
      <c r="T50" s="643"/>
      <c r="U50" s="643"/>
      <c r="V50" s="643"/>
      <c r="W50" s="643"/>
      <c r="X50" s="643"/>
      <c r="Y50" s="643"/>
      <c r="Z50" s="643"/>
      <c r="AA50" s="643"/>
      <c r="AB50" s="643"/>
      <c r="AC50" s="643"/>
      <c r="AD50" s="643"/>
      <c r="AE50" s="643"/>
      <c r="AF50" s="643"/>
      <c r="AG50" s="643"/>
      <c r="AH50" s="703"/>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706"/>
      <c r="B51" s="661"/>
      <c r="C51" s="640"/>
      <c r="D51" s="640"/>
      <c r="E51" s="640"/>
      <c r="F51" s="640"/>
      <c r="G51" s="641"/>
      <c r="H51" s="646"/>
      <c r="I51" s="597"/>
      <c r="J51" s="597"/>
      <c r="K51" s="597"/>
      <c r="L51" s="104" t="s">
        <v>13</v>
      </c>
      <c r="M51" s="104" t="s">
        <v>14</v>
      </c>
      <c r="N51" s="597"/>
      <c r="O51" s="597"/>
      <c r="P51" s="597"/>
      <c r="Q51" s="597"/>
      <c r="R51" s="597"/>
      <c r="S51" s="597"/>
      <c r="T51" s="597"/>
      <c r="U51" s="597"/>
      <c r="V51" s="104" t="s">
        <v>15</v>
      </c>
      <c r="W51" s="104" t="s">
        <v>16</v>
      </c>
      <c r="X51" s="597"/>
      <c r="Y51" s="597"/>
      <c r="Z51" s="597"/>
      <c r="AA51" s="597"/>
      <c r="AB51" s="597"/>
      <c r="AC51" s="597"/>
      <c r="AD51" s="597"/>
      <c r="AE51" s="597"/>
      <c r="AF51" s="597"/>
      <c r="AG51" s="597"/>
      <c r="AH51" s="704"/>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706"/>
      <c r="B52" s="639"/>
      <c r="C52" s="640"/>
      <c r="D52" s="640"/>
      <c r="E52" s="640"/>
      <c r="F52" s="640"/>
      <c r="G52" s="641"/>
      <c r="H52" s="646"/>
      <c r="I52" s="597"/>
      <c r="J52" s="597"/>
      <c r="K52" s="597"/>
      <c r="L52" s="104" t="s">
        <v>17</v>
      </c>
      <c r="M52" s="104" t="s">
        <v>18</v>
      </c>
      <c r="N52" s="597"/>
      <c r="O52" s="597"/>
      <c r="P52" s="597"/>
      <c r="Q52" s="597"/>
      <c r="R52" s="597"/>
      <c r="S52" s="597"/>
      <c r="T52" s="597"/>
      <c r="U52" s="597"/>
      <c r="V52" s="104" t="s">
        <v>19</v>
      </c>
      <c r="W52" s="104" t="s">
        <v>20</v>
      </c>
      <c r="X52" s="597"/>
      <c r="Y52" s="597"/>
      <c r="Z52" s="597"/>
      <c r="AA52" s="597"/>
      <c r="AB52" s="597"/>
      <c r="AC52" s="597"/>
      <c r="AD52" s="597"/>
      <c r="AE52" s="597"/>
      <c r="AF52" s="597"/>
      <c r="AG52" s="597"/>
      <c r="AH52" s="704"/>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707"/>
      <c r="B53" s="723"/>
      <c r="C53" s="724"/>
      <c r="D53" s="724"/>
      <c r="E53" s="724"/>
      <c r="F53" s="724"/>
      <c r="G53" s="725"/>
      <c r="H53" s="726"/>
      <c r="I53" s="727"/>
      <c r="J53" s="727"/>
      <c r="K53" s="727"/>
      <c r="L53" s="727"/>
      <c r="M53" s="727"/>
      <c r="N53" s="727"/>
      <c r="O53" s="727"/>
      <c r="P53" s="727"/>
      <c r="Q53" s="727"/>
      <c r="R53" s="727"/>
      <c r="S53" s="727"/>
      <c r="T53" s="727"/>
      <c r="U53" s="727"/>
      <c r="V53" s="727"/>
      <c r="W53" s="727"/>
      <c r="X53" s="727"/>
      <c r="Y53" s="727"/>
      <c r="Z53" s="727"/>
      <c r="AA53" s="727"/>
      <c r="AB53" s="727"/>
      <c r="AC53" s="727"/>
      <c r="AD53" s="727"/>
      <c r="AE53" s="727"/>
      <c r="AF53" s="727"/>
      <c r="AG53" s="727"/>
      <c r="AH53" s="72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217</v>
      </c>
      <c r="C54" s="699" t="s">
        <v>226</v>
      </c>
      <c r="D54" s="701" t="s">
        <v>225</v>
      </c>
      <c r="E54" s="701"/>
      <c r="F54" s="701"/>
      <c r="G54" s="701"/>
      <c r="H54" s="701"/>
      <c r="I54" s="701"/>
      <c r="J54" s="701"/>
      <c r="K54" s="701"/>
      <c r="L54" s="701"/>
      <c r="M54" s="701"/>
      <c r="N54" s="701"/>
      <c r="O54" s="701"/>
      <c r="P54" s="701"/>
      <c r="Q54" s="701"/>
      <c r="R54" s="701"/>
      <c r="S54" s="701"/>
      <c r="T54" s="701"/>
      <c r="U54" s="701"/>
      <c r="V54" s="701"/>
      <c r="W54" s="701"/>
      <c r="X54" s="701"/>
      <c r="Y54" s="701"/>
      <c r="Z54" s="701"/>
      <c r="AA54" s="701"/>
      <c r="AB54" s="701"/>
      <c r="AC54" s="701"/>
      <c r="AD54" s="701"/>
      <c r="AE54" s="701"/>
      <c r="AF54" s="701"/>
      <c r="AG54" s="701"/>
      <c r="AH54" s="701"/>
    </row>
    <row r="55" spans="1:74" ht="15" customHeight="1" x14ac:dyDescent="0.15">
      <c r="C55" s="700"/>
      <c r="D55" s="702"/>
      <c r="E55" s="702"/>
      <c r="F55" s="702"/>
      <c r="G55" s="702"/>
      <c r="H55" s="702"/>
      <c r="I55" s="702"/>
      <c r="J55" s="702"/>
      <c r="K55" s="702"/>
      <c r="L55" s="702"/>
      <c r="M55" s="702"/>
      <c r="N55" s="702"/>
      <c r="O55" s="702"/>
      <c r="P55" s="702"/>
      <c r="Q55" s="702"/>
      <c r="R55" s="702"/>
      <c r="S55" s="702"/>
      <c r="T55" s="702"/>
      <c r="U55" s="702"/>
      <c r="V55" s="702"/>
      <c r="W55" s="702"/>
      <c r="X55" s="702"/>
      <c r="Y55" s="702"/>
      <c r="Z55" s="702"/>
      <c r="AA55" s="702"/>
      <c r="AB55" s="702"/>
      <c r="AC55" s="702"/>
      <c r="AD55" s="702"/>
      <c r="AE55" s="702"/>
      <c r="AF55" s="702"/>
      <c r="AG55" s="702"/>
      <c r="AH55" s="702"/>
    </row>
    <row r="56" spans="1:74" ht="15" customHeight="1" x14ac:dyDescent="0.15">
      <c r="C56" s="700"/>
      <c r="D56" s="702"/>
      <c r="E56" s="702"/>
      <c r="F56" s="702"/>
      <c r="G56" s="702"/>
      <c r="H56" s="702"/>
      <c r="I56" s="702"/>
      <c r="J56" s="702"/>
      <c r="K56" s="702"/>
      <c r="L56" s="702"/>
      <c r="M56" s="702"/>
      <c r="N56" s="702"/>
      <c r="O56" s="702"/>
      <c r="P56" s="702"/>
      <c r="Q56" s="702"/>
      <c r="R56" s="702"/>
      <c r="S56" s="702"/>
      <c r="T56" s="702"/>
      <c r="U56" s="702"/>
      <c r="V56" s="702"/>
      <c r="W56" s="702"/>
      <c r="X56" s="702"/>
      <c r="Y56" s="702"/>
      <c r="Z56" s="702"/>
      <c r="AA56" s="702"/>
      <c r="AB56" s="702"/>
      <c r="AC56" s="702"/>
      <c r="AD56" s="702"/>
      <c r="AE56" s="702"/>
      <c r="AF56" s="702"/>
      <c r="AG56" s="702"/>
      <c r="AH56" s="702"/>
    </row>
    <row r="57" spans="1:74" ht="15" customHeight="1" x14ac:dyDescent="0.15">
      <c r="C57" s="700"/>
      <c r="D57" s="702"/>
      <c r="E57" s="702"/>
      <c r="F57" s="702"/>
      <c r="G57" s="702"/>
      <c r="H57" s="702"/>
      <c r="I57" s="702"/>
      <c r="J57" s="702"/>
      <c r="K57" s="702"/>
      <c r="L57" s="702"/>
      <c r="M57" s="702"/>
      <c r="N57" s="702"/>
      <c r="O57" s="702"/>
      <c r="P57" s="702"/>
      <c r="Q57" s="702"/>
      <c r="R57" s="702"/>
      <c r="S57" s="702"/>
      <c r="T57" s="702"/>
      <c r="U57" s="702"/>
      <c r="V57" s="702"/>
      <c r="W57" s="702"/>
      <c r="X57" s="702"/>
      <c r="Y57" s="702"/>
      <c r="Z57" s="702"/>
      <c r="AA57" s="702"/>
      <c r="AB57" s="702"/>
      <c r="AC57" s="702"/>
      <c r="AD57" s="702"/>
      <c r="AE57" s="702"/>
      <c r="AF57" s="702"/>
      <c r="AG57" s="702"/>
      <c r="AH57" s="702"/>
    </row>
    <row r="58" spans="1:74" ht="15" customHeight="1" x14ac:dyDescent="0.15">
      <c r="C58" s="700"/>
      <c r="D58" s="702"/>
      <c r="E58" s="702"/>
      <c r="F58" s="702"/>
      <c r="G58" s="702"/>
      <c r="H58" s="702"/>
      <c r="I58" s="702"/>
      <c r="J58" s="702"/>
      <c r="K58" s="702"/>
      <c r="L58" s="702"/>
      <c r="M58" s="702"/>
      <c r="N58" s="702"/>
      <c r="O58" s="702"/>
      <c r="P58" s="702"/>
      <c r="Q58" s="702"/>
      <c r="R58" s="702"/>
      <c r="S58" s="702"/>
      <c r="T58" s="702"/>
      <c r="U58" s="702"/>
      <c r="V58" s="702"/>
      <c r="W58" s="702"/>
      <c r="X58" s="702"/>
      <c r="Y58" s="702"/>
      <c r="Z58" s="702"/>
      <c r="AA58" s="702"/>
      <c r="AB58" s="702"/>
      <c r="AC58" s="702"/>
      <c r="AD58" s="702"/>
      <c r="AE58" s="702"/>
      <c r="AF58" s="702"/>
      <c r="AG58" s="702"/>
      <c r="AH58" s="702"/>
    </row>
    <row r="59" spans="1:74" ht="14.85" customHeight="1" x14ac:dyDescent="0.15">
      <c r="A59" s="23"/>
      <c r="C59" s="700"/>
      <c r="D59" s="702"/>
      <c r="E59" s="702"/>
      <c r="F59" s="702"/>
      <c r="G59" s="702"/>
      <c r="H59" s="702"/>
      <c r="I59" s="702"/>
      <c r="J59" s="702"/>
      <c r="K59" s="702"/>
      <c r="L59" s="702"/>
      <c r="M59" s="702"/>
      <c r="N59" s="702"/>
      <c r="O59" s="702"/>
      <c r="P59" s="702"/>
      <c r="Q59" s="702"/>
      <c r="R59" s="702"/>
      <c r="S59" s="702"/>
      <c r="T59" s="702"/>
      <c r="U59" s="702"/>
      <c r="V59" s="702"/>
      <c r="W59" s="702"/>
      <c r="X59" s="702"/>
      <c r="Y59" s="702"/>
      <c r="Z59" s="702"/>
      <c r="AA59" s="702"/>
      <c r="AB59" s="702"/>
      <c r="AC59" s="702"/>
      <c r="AD59" s="702"/>
      <c r="AE59" s="702"/>
      <c r="AF59" s="702"/>
      <c r="AG59" s="702"/>
      <c r="AH59" s="702"/>
    </row>
    <row r="60" spans="1:74" ht="14.85" customHeight="1" x14ac:dyDescent="0.15">
      <c r="A60" s="23"/>
      <c r="D60" s="702"/>
      <c r="E60" s="702"/>
      <c r="F60" s="702"/>
      <c r="G60" s="702"/>
      <c r="H60" s="702"/>
      <c r="I60" s="702"/>
      <c r="J60" s="702"/>
      <c r="K60" s="702"/>
      <c r="L60" s="702"/>
      <c r="M60" s="702"/>
      <c r="N60" s="702"/>
      <c r="O60" s="702"/>
      <c r="P60" s="702"/>
      <c r="Q60" s="702"/>
      <c r="R60" s="702"/>
      <c r="S60" s="702"/>
      <c r="T60" s="702"/>
      <c r="U60" s="702"/>
      <c r="V60" s="702"/>
      <c r="W60" s="702"/>
      <c r="X60" s="702"/>
      <c r="Y60" s="702"/>
      <c r="Z60" s="702"/>
      <c r="AA60" s="702"/>
      <c r="AB60" s="702"/>
      <c r="AC60" s="702"/>
      <c r="AD60" s="702"/>
      <c r="AE60" s="702"/>
      <c r="AF60" s="702"/>
      <c r="AG60" s="702"/>
      <c r="AH60" s="702"/>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146</v>
      </c>
      <c r="AC1" s="81" t="s">
        <v>0</v>
      </c>
    </row>
    <row r="2" spans="1:40" ht="18" customHeight="1" x14ac:dyDescent="0.15">
      <c r="A2" s="847" t="s">
        <v>147</v>
      </c>
      <c r="B2" s="848"/>
      <c r="C2" s="848"/>
      <c r="D2" s="848"/>
      <c r="E2" s="848"/>
      <c r="F2" s="848"/>
      <c r="G2" s="848"/>
      <c r="H2" s="851" t="s">
        <v>148</v>
      </c>
      <c r="I2" s="852"/>
      <c r="J2" s="852"/>
      <c r="K2" s="852"/>
      <c r="L2" s="852"/>
      <c r="M2" s="852"/>
      <c r="N2" s="852"/>
      <c r="O2" s="852"/>
      <c r="P2" s="853"/>
      <c r="Q2" s="851"/>
      <c r="R2" s="853"/>
      <c r="S2" s="851" t="s">
        <v>149</v>
      </c>
      <c r="T2" s="852"/>
      <c r="U2" s="852"/>
      <c r="V2" s="852"/>
      <c r="W2" s="852"/>
      <c r="X2" s="852"/>
      <c r="Y2" s="852"/>
      <c r="Z2" s="852"/>
      <c r="AA2" s="852"/>
      <c r="AB2" s="852"/>
      <c r="AC2" s="853"/>
      <c r="AD2" s="851" t="s">
        <v>150</v>
      </c>
      <c r="AE2" s="852"/>
      <c r="AF2" s="853"/>
      <c r="AG2" s="851"/>
      <c r="AH2" s="857"/>
    </row>
    <row r="3" spans="1:40" ht="18" customHeight="1" thickBot="1" x14ac:dyDescent="0.2">
      <c r="A3" s="849"/>
      <c r="B3" s="850"/>
      <c r="C3" s="850"/>
      <c r="D3" s="850"/>
      <c r="E3" s="850"/>
      <c r="F3" s="850"/>
      <c r="G3" s="850"/>
      <c r="H3" s="854"/>
      <c r="I3" s="855"/>
      <c r="J3" s="855"/>
      <c r="K3" s="855"/>
      <c r="L3" s="855"/>
      <c r="M3" s="855"/>
      <c r="N3" s="855"/>
      <c r="O3" s="855"/>
      <c r="P3" s="856"/>
      <c r="Q3" s="854"/>
      <c r="R3" s="856"/>
      <c r="S3" s="854"/>
      <c r="T3" s="855"/>
      <c r="U3" s="855"/>
      <c r="V3" s="855"/>
      <c r="W3" s="855"/>
      <c r="X3" s="855"/>
      <c r="Y3" s="855"/>
      <c r="Z3" s="855"/>
      <c r="AA3" s="855"/>
      <c r="AB3" s="855"/>
      <c r="AC3" s="856"/>
      <c r="AD3" s="858" t="s">
        <v>151</v>
      </c>
      <c r="AE3" s="790"/>
      <c r="AF3" s="791"/>
      <c r="AG3" s="858"/>
      <c r="AH3" s="859"/>
    </row>
    <row r="4" spans="1:40" s="112" customFormat="1" ht="14.45" customHeight="1" x14ac:dyDescent="0.15">
      <c r="A4" s="860" t="s">
        <v>60</v>
      </c>
      <c r="B4" s="861"/>
      <c r="C4" s="866" t="s">
        <v>117</v>
      </c>
      <c r="D4" s="866"/>
      <c r="E4" s="866"/>
      <c r="F4" s="866"/>
      <c r="G4" s="866"/>
      <c r="H4" s="867"/>
      <c r="I4" s="867"/>
      <c r="J4" s="867"/>
      <c r="K4" s="867"/>
      <c r="L4" s="867"/>
      <c r="M4" s="867"/>
      <c r="N4" s="867"/>
      <c r="O4" s="867"/>
      <c r="P4" s="867"/>
      <c r="Q4" s="867"/>
      <c r="R4" s="867"/>
      <c r="S4" s="867"/>
      <c r="T4" s="867"/>
      <c r="U4" s="867"/>
      <c r="V4" s="867"/>
      <c r="W4" s="867"/>
      <c r="X4" s="867"/>
      <c r="Y4" s="867"/>
      <c r="Z4" s="867"/>
      <c r="AA4" s="867"/>
      <c r="AB4" s="867"/>
      <c r="AC4" s="867"/>
      <c r="AD4" s="867"/>
      <c r="AE4" s="867"/>
      <c r="AF4" s="867"/>
      <c r="AG4" s="867"/>
      <c r="AH4" s="868"/>
    </row>
    <row r="5" spans="1:40" ht="16.350000000000001" customHeight="1" x14ac:dyDescent="0.15">
      <c r="A5" s="862"/>
      <c r="B5" s="863"/>
      <c r="C5" s="765" t="s">
        <v>7</v>
      </c>
      <c r="D5" s="765"/>
      <c r="E5" s="765"/>
      <c r="F5" s="765"/>
      <c r="G5" s="765"/>
      <c r="H5" s="828"/>
      <c r="I5" s="828"/>
      <c r="J5" s="828"/>
      <c r="K5" s="828"/>
      <c r="L5" s="828"/>
      <c r="M5" s="828"/>
      <c r="N5" s="828"/>
      <c r="O5" s="828"/>
      <c r="P5" s="828"/>
      <c r="Q5" s="828"/>
      <c r="R5" s="828"/>
      <c r="S5" s="828"/>
      <c r="T5" s="828"/>
      <c r="U5" s="828"/>
      <c r="V5" s="828"/>
      <c r="W5" s="828"/>
      <c r="X5" s="828"/>
      <c r="Y5" s="828"/>
      <c r="Z5" s="828"/>
      <c r="AA5" s="828"/>
      <c r="AB5" s="828"/>
      <c r="AC5" s="828"/>
      <c r="AD5" s="828"/>
      <c r="AE5" s="828"/>
      <c r="AF5" s="828"/>
      <c r="AG5" s="828"/>
      <c r="AH5" s="869"/>
    </row>
    <row r="6" spans="1:40" ht="27.95" customHeight="1" x14ac:dyDescent="0.15">
      <c r="A6" s="862"/>
      <c r="B6" s="863"/>
      <c r="C6" s="765" t="s">
        <v>61</v>
      </c>
      <c r="D6" s="765"/>
      <c r="E6" s="765"/>
      <c r="F6" s="765"/>
      <c r="G6" s="765"/>
      <c r="H6" s="787"/>
      <c r="I6" s="787"/>
      <c r="J6" s="787"/>
      <c r="K6" s="787"/>
      <c r="L6" s="787"/>
      <c r="M6" s="787"/>
      <c r="N6" s="787"/>
      <c r="O6" s="787"/>
      <c r="P6" s="787"/>
      <c r="Q6" s="787"/>
      <c r="R6" s="787"/>
      <c r="S6" s="787"/>
      <c r="T6" s="787"/>
      <c r="U6" s="787"/>
      <c r="V6" s="787"/>
      <c r="W6" s="787"/>
      <c r="X6" s="787"/>
      <c r="Y6" s="787"/>
      <c r="Z6" s="787"/>
      <c r="AA6" s="787"/>
      <c r="AB6" s="787"/>
      <c r="AC6" s="787"/>
      <c r="AD6" s="787"/>
      <c r="AE6" s="787"/>
      <c r="AF6" s="787"/>
      <c r="AG6" s="787"/>
      <c r="AH6" s="788"/>
    </row>
    <row r="7" spans="1:40" ht="15.75" customHeight="1" x14ac:dyDescent="0.15">
      <c r="A7" s="862"/>
      <c r="B7" s="863"/>
      <c r="C7" s="765" t="s">
        <v>38</v>
      </c>
      <c r="D7" s="765"/>
      <c r="E7" s="765"/>
      <c r="F7" s="765"/>
      <c r="G7" s="765"/>
      <c r="H7" s="642" t="s">
        <v>10</v>
      </c>
      <c r="I7" s="643"/>
      <c r="J7" s="643"/>
      <c r="K7" s="643"/>
      <c r="L7" s="644"/>
      <c r="M7" s="644"/>
      <c r="N7" s="95" t="s">
        <v>11</v>
      </c>
      <c r="O7" s="644"/>
      <c r="P7" s="644"/>
      <c r="Q7" s="27" t="s">
        <v>12</v>
      </c>
      <c r="R7" s="643"/>
      <c r="S7" s="643"/>
      <c r="T7" s="643"/>
      <c r="U7" s="643"/>
      <c r="V7" s="643"/>
      <c r="W7" s="643"/>
      <c r="X7" s="643"/>
      <c r="Y7" s="643"/>
      <c r="Z7" s="643"/>
      <c r="AA7" s="643"/>
      <c r="AB7" s="643"/>
      <c r="AC7" s="643"/>
      <c r="AD7" s="643"/>
      <c r="AE7" s="643"/>
      <c r="AF7" s="643"/>
      <c r="AG7" s="643"/>
      <c r="AH7" s="703"/>
    </row>
    <row r="8" spans="1:40" ht="15.75" customHeight="1" x14ac:dyDescent="0.15">
      <c r="A8" s="862"/>
      <c r="B8" s="863"/>
      <c r="C8" s="765"/>
      <c r="D8" s="765"/>
      <c r="E8" s="765"/>
      <c r="F8" s="765"/>
      <c r="G8" s="765"/>
      <c r="H8" s="646"/>
      <c r="I8" s="597"/>
      <c r="J8" s="597"/>
      <c r="K8" s="597"/>
      <c r="L8" s="104" t="s">
        <v>13</v>
      </c>
      <c r="M8" s="104" t="s">
        <v>14</v>
      </c>
      <c r="N8" s="597"/>
      <c r="O8" s="597"/>
      <c r="P8" s="597"/>
      <c r="Q8" s="597"/>
      <c r="R8" s="597"/>
      <c r="S8" s="597"/>
      <c r="T8" s="597"/>
      <c r="U8" s="597"/>
      <c r="V8" s="104" t="s">
        <v>15</v>
      </c>
      <c r="W8" s="104" t="s">
        <v>16</v>
      </c>
      <c r="X8" s="597"/>
      <c r="Y8" s="597"/>
      <c r="Z8" s="597"/>
      <c r="AA8" s="597"/>
      <c r="AB8" s="597"/>
      <c r="AC8" s="597"/>
      <c r="AD8" s="597"/>
      <c r="AE8" s="597"/>
      <c r="AF8" s="597"/>
      <c r="AG8" s="597"/>
      <c r="AH8" s="704"/>
    </row>
    <row r="9" spans="1:40" ht="15.75" customHeight="1" x14ac:dyDescent="0.15">
      <c r="A9" s="862"/>
      <c r="B9" s="863"/>
      <c r="C9" s="765"/>
      <c r="D9" s="765"/>
      <c r="E9" s="765"/>
      <c r="F9" s="765"/>
      <c r="G9" s="765"/>
      <c r="H9" s="646"/>
      <c r="I9" s="597"/>
      <c r="J9" s="597"/>
      <c r="K9" s="597"/>
      <c r="L9" s="104" t="s">
        <v>17</v>
      </c>
      <c r="M9" s="104" t="s">
        <v>18</v>
      </c>
      <c r="N9" s="597"/>
      <c r="O9" s="597"/>
      <c r="P9" s="597"/>
      <c r="Q9" s="597"/>
      <c r="R9" s="597"/>
      <c r="S9" s="597"/>
      <c r="T9" s="597"/>
      <c r="U9" s="597"/>
      <c r="V9" s="104" t="s">
        <v>19</v>
      </c>
      <c r="W9" s="104" t="s">
        <v>20</v>
      </c>
      <c r="X9" s="597"/>
      <c r="Y9" s="597"/>
      <c r="Z9" s="597"/>
      <c r="AA9" s="597"/>
      <c r="AB9" s="597"/>
      <c r="AC9" s="597"/>
      <c r="AD9" s="597"/>
      <c r="AE9" s="597"/>
      <c r="AF9" s="597"/>
      <c r="AG9" s="597"/>
      <c r="AH9" s="704"/>
    </row>
    <row r="10" spans="1:40" ht="18.95" customHeight="1" x14ac:dyDescent="0.15">
      <c r="A10" s="862"/>
      <c r="B10" s="863"/>
      <c r="C10" s="765"/>
      <c r="D10" s="765"/>
      <c r="E10" s="765"/>
      <c r="F10" s="765"/>
      <c r="G10" s="765"/>
      <c r="H10" s="729"/>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1"/>
    </row>
    <row r="11" spans="1:40" ht="16.350000000000001" customHeight="1" x14ac:dyDescent="0.15">
      <c r="A11" s="862"/>
      <c r="B11" s="863"/>
      <c r="C11" s="765" t="s">
        <v>62</v>
      </c>
      <c r="D11" s="765"/>
      <c r="E11" s="765"/>
      <c r="F11" s="765"/>
      <c r="G11" s="765"/>
      <c r="H11" s="767" t="s">
        <v>22</v>
      </c>
      <c r="I11" s="768"/>
      <c r="J11" s="769"/>
      <c r="K11" s="691"/>
      <c r="L11" s="692"/>
      <c r="M11" s="692"/>
      <c r="N11" s="692"/>
      <c r="O11" s="692"/>
      <c r="P11" s="692"/>
      <c r="Q11" s="30" t="s">
        <v>152</v>
      </c>
      <c r="R11" s="30"/>
      <c r="S11" s="692"/>
      <c r="T11" s="692"/>
      <c r="U11" s="695"/>
      <c r="V11" s="767" t="s">
        <v>24</v>
      </c>
      <c r="W11" s="768"/>
      <c r="X11" s="769"/>
      <c r="Y11" s="691"/>
      <c r="Z11" s="692"/>
      <c r="AA11" s="692"/>
      <c r="AB11" s="692"/>
      <c r="AC11" s="692"/>
      <c r="AD11" s="692"/>
      <c r="AE11" s="692"/>
      <c r="AF11" s="692"/>
      <c r="AG11" s="692"/>
      <c r="AH11" s="761"/>
    </row>
    <row r="12" spans="1:40" ht="16.350000000000001" customHeight="1" x14ac:dyDescent="0.15">
      <c r="A12" s="864"/>
      <c r="B12" s="865"/>
      <c r="C12" s="765"/>
      <c r="D12" s="765"/>
      <c r="E12" s="765"/>
      <c r="F12" s="765"/>
      <c r="G12" s="765"/>
      <c r="H12" s="696" t="s">
        <v>25</v>
      </c>
      <c r="I12" s="696"/>
      <c r="J12" s="696"/>
      <c r="K12" s="691"/>
      <c r="L12" s="692"/>
      <c r="M12" s="692"/>
      <c r="N12" s="692"/>
      <c r="O12" s="692"/>
      <c r="P12" s="692"/>
      <c r="Q12" s="692"/>
      <c r="R12" s="692"/>
      <c r="S12" s="692"/>
      <c r="T12" s="692"/>
      <c r="U12" s="692"/>
      <c r="V12" s="692"/>
      <c r="W12" s="692"/>
      <c r="X12" s="692"/>
      <c r="Y12" s="692"/>
      <c r="Z12" s="692"/>
      <c r="AA12" s="692"/>
      <c r="AB12" s="692"/>
      <c r="AC12" s="692"/>
      <c r="AD12" s="692"/>
      <c r="AE12" s="692"/>
      <c r="AF12" s="692"/>
      <c r="AG12" s="692"/>
      <c r="AH12" s="761"/>
    </row>
    <row r="13" spans="1:40" ht="16.350000000000001" customHeight="1" x14ac:dyDescent="0.15">
      <c r="A13" s="776" t="s">
        <v>63</v>
      </c>
      <c r="B13" s="777"/>
      <c r="C13" s="765" t="s">
        <v>7</v>
      </c>
      <c r="D13" s="765"/>
      <c r="E13" s="765"/>
      <c r="F13" s="765"/>
      <c r="G13" s="765"/>
      <c r="H13" s="828"/>
      <c r="I13" s="828"/>
      <c r="J13" s="828"/>
      <c r="K13" s="828"/>
      <c r="L13" s="828"/>
      <c r="M13" s="828"/>
      <c r="N13" s="828"/>
      <c r="O13" s="828"/>
      <c r="P13" s="765" t="s">
        <v>40</v>
      </c>
      <c r="Q13" s="765"/>
      <c r="R13" s="765"/>
      <c r="S13" s="642" t="s">
        <v>10</v>
      </c>
      <c r="T13" s="643"/>
      <c r="U13" s="643"/>
      <c r="V13" s="643"/>
      <c r="W13" s="644"/>
      <c r="X13" s="644"/>
      <c r="Y13" s="95" t="s">
        <v>11</v>
      </c>
      <c r="Z13" s="644"/>
      <c r="AA13" s="644"/>
      <c r="AB13" s="27" t="s">
        <v>12</v>
      </c>
      <c r="AC13" s="822"/>
      <c r="AD13" s="822"/>
      <c r="AE13" s="822"/>
      <c r="AF13" s="822"/>
      <c r="AG13" s="822"/>
      <c r="AH13" s="846"/>
    </row>
    <row r="14" spans="1:40" ht="24.75" customHeight="1" x14ac:dyDescent="0.15">
      <c r="A14" s="776"/>
      <c r="B14" s="777"/>
      <c r="C14" s="765" t="s">
        <v>64</v>
      </c>
      <c r="D14" s="765"/>
      <c r="E14" s="765"/>
      <c r="F14" s="765"/>
      <c r="G14" s="765"/>
      <c r="H14" s="828"/>
      <c r="I14" s="828"/>
      <c r="J14" s="828"/>
      <c r="K14" s="828"/>
      <c r="L14" s="828"/>
      <c r="M14" s="828"/>
      <c r="N14" s="828"/>
      <c r="O14" s="828"/>
      <c r="P14" s="765"/>
      <c r="Q14" s="765"/>
      <c r="R14" s="765"/>
      <c r="S14" s="829"/>
      <c r="T14" s="830"/>
      <c r="U14" s="830"/>
      <c r="V14" s="830"/>
      <c r="W14" s="830"/>
      <c r="X14" s="830"/>
      <c r="Y14" s="830"/>
      <c r="Z14" s="830"/>
      <c r="AA14" s="830"/>
      <c r="AB14" s="830"/>
      <c r="AC14" s="830"/>
      <c r="AD14" s="830"/>
      <c r="AE14" s="830"/>
      <c r="AF14" s="830"/>
      <c r="AG14" s="830"/>
      <c r="AH14" s="831"/>
    </row>
    <row r="15" spans="1:40" ht="16.350000000000001" customHeight="1" x14ac:dyDescent="0.15">
      <c r="A15" s="776"/>
      <c r="B15" s="777"/>
      <c r="C15" s="765" t="s">
        <v>65</v>
      </c>
      <c r="D15" s="765"/>
      <c r="E15" s="765"/>
      <c r="F15" s="765"/>
      <c r="G15" s="765"/>
      <c r="H15" s="835"/>
      <c r="I15" s="835"/>
      <c r="J15" s="835"/>
      <c r="K15" s="835"/>
      <c r="L15" s="835"/>
      <c r="M15" s="835"/>
      <c r="N15" s="835"/>
      <c r="O15" s="835"/>
      <c r="P15" s="765"/>
      <c r="Q15" s="765"/>
      <c r="R15" s="765"/>
      <c r="S15" s="832"/>
      <c r="T15" s="833"/>
      <c r="U15" s="833"/>
      <c r="V15" s="833"/>
      <c r="W15" s="833"/>
      <c r="X15" s="833"/>
      <c r="Y15" s="833"/>
      <c r="Z15" s="833"/>
      <c r="AA15" s="833"/>
      <c r="AB15" s="833"/>
      <c r="AC15" s="833"/>
      <c r="AD15" s="833"/>
      <c r="AE15" s="833"/>
      <c r="AF15" s="833"/>
      <c r="AG15" s="833"/>
      <c r="AH15" s="834"/>
    </row>
    <row r="16" spans="1:40" ht="33.75" customHeight="1" x14ac:dyDescent="0.15">
      <c r="A16" s="776"/>
      <c r="B16" s="777"/>
      <c r="C16" s="838" t="s">
        <v>165</v>
      </c>
      <c r="D16" s="838"/>
      <c r="E16" s="838"/>
      <c r="F16" s="838"/>
      <c r="G16" s="838"/>
      <c r="H16" s="838"/>
      <c r="I16" s="838"/>
      <c r="J16" s="838"/>
      <c r="K16" s="838"/>
      <c r="L16" s="838"/>
      <c r="M16" s="838"/>
      <c r="N16" s="838"/>
      <c r="O16" s="838"/>
      <c r="P16" s="838"/>
      <c r="Q16" s="838"/>
      <c r="R16" s="838"/>
      <c r="S16" s="838"/>
      <c r="T16" s="838"/>
      <c r="U16" s="838"/>
      <c r="V16" s="838"/>
      <c r="W16" s="838"/>
      <c r="X16" s="838"/>
      <c r="Y16" s="838"/>
      <c r="Z16" s="838"/>
      <c r="AA16" s="838"/>
      <c r="AB16" s="838"/>
      <c r="AC16" s="838"/>
      <c r="AD16" s="838"/>
      <c r="AE16" s="838"/>
      <c r="AF16" s="838"/>
      <c r="AG16" s="838"/>
      <c r="AH16" s="839"/>
      <c r="AM16" s="126"/>
      <c r="AN16" s="125"/>
    </row>
    <row r="17" spans="1:34" ht="34.5" customHeight="1" x14ac:dyDescent="0.15">
      <c r="A17" s="776"/>
      <c r="B17" s="777"/>
      <c r="C17" s="836" t="s">
        <v>167</v>
      </c>
      <c r="D17" s="836"/>
      <c r="E17" s="836"/>
      <c r="F17" s="836"/>
      <c r="G17" s="837" t="s">
        <v>168</v>
      </c>
      <c r="H17" s="837"/>
      <c r="I17" s="837"/>
      <c r="J17" s="837"/>
      <c r="K17" s="840"/>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1"/>
    </row>
    <row r="18" spans="1:34" ht="30.75" customHeight="1" x14ac:dyDescent="0.15">
      <c r="A18" s="776"/>
      <c r="B18" s="777"/>
      <c r="C18" s="836"/>
      <c r="D18" s="836"/>
      <c r="E18" s="836"/>
      <c r="F18" s="836"/>
      <c r="G18" s="836" t="s">
        <v>170</v>
      </c>
      <c r="H18" s="836"/>
      <c r="I18" s="836"/>
      <c r="J18" s="836"/>
      <c r="K18" s="842"/>
      <c r="L18" s="842"/>
      <c r="M18" s="842"/>
      <c r="N18" s="842"/>
      <c r="O18" s="842"/>
      <c r="P18" s="842"/>
      <c r="Q18" s="842"/>
      <c r="R18" s="842"/>
      <c r="S18" s="842"/>
      <c r="T18" s="842"/>
      <c r="U18" s="842"/>
      <c r="V18" s="842"/>
      <c r="W18" s="842"/>
      <c r="X18" s="842"/>
      <c r="Y18" s="842"/>
      <c r="Z18" s="842"/>
      <c r="AA18" s="842"/>
      <c r="AB18" s="842"/>
      <c r="AC18" s="842"/>
      <c r="AD18" s="842"/>
      <c r="AE18" s="842"/>
      <c r="AF18" s="842"/>
      <c r="AG18" s="842"/>
      <c r="AH18" s="843"/>
    </row>
    <row r="19" spans="1:34" ht="32.25" customHeight="1" x14ac:dyDescent="0.15">
      <c r="A19" s="776"/>
      <c r="B19" s="777"/>
      <c r="C19" s="836"/>
      <c r="D19" s="836"/>
      <c r="E19" s="836"/>
      <c r="F19" s="836"/>
      <c r="G19" s="836"/>
      <c r="H19" s="836"/>
      <c r="I19" s="836"/>
      <c r="J19" s="836"/>
      <c r="K19" s="844"/>
      <c r="L19" s="844"/>
      <c r="M19" s="844"/>
      <c r="N19" s="844"/>
      <c r="O19" s="844"/>
      <c r="P19" s="844"/>
      <c r="Q19" s="844"/>
      <c r="R19" s="844"/>
      <c r="S19" s="844"/>
      <c r="T19" s="844"/>
      <c r="U19" s="844"/>
      <c r="V19" s="844"/>
      <c r="W19" s="844"/>
      <c r="X19" s="844"/>
      <c r="Y19" s="844"/>
      <c r="Z19" s="844"/>
      <c r="AA19" s="844"/>
      <c r="AB19" s="844"/>
      <c r="AC19" s="844"/>
      <c r="AD19" s="844"/>
      <c r="AE19" s="844"/>
      <c r="AF19" s="844"/>
      <c r="AG19" s="844"/>
      <c r="AH19" s="845"/>
    </row>
    <row r="20" spans="1:34" ht="15.6" customHeight="1" x14ac:dyDescent="0.15">
      <c r="A20" s="818" t="s">
        <v>66</v>
      </c>
      <c r="B20" s="819"/>
      <c r="C20" s="819"/>
      <c r="D20" s="819"/>
      <c r="E20" s="819"/>
      <c r="F20" s="819"/>
      <c r="G20" s="819"/>
      <c r="H20" s="819"/>
      <c r="I20" s="819"/>
      <c r="J20" s="819"/>
      <c r="K20" s="819"/>
      <c r="L20" s="819"/>
      <c r="M20" s="819"/>
      <c r="N20" s="819"/>
      <c r="O20" s="819"/>
      <c r="P20" s="819"/>
      <c r="Q20" s="819"/>
      <c r="R20" s="819"/>
      <c r="S20" s="819"/>
      <c r="T20" s="819"/>
      <c r="U20" s="819"/>
      <c r="V20" s="819"/>
      <c r="W20" s="819"/>
      <c r="X20" s="819"/>
      <c r="Y20" s="819"/>
      <c r="Z20" s="819"/>
      <c r="AA20" s="819"/>
      <c r="AB20" s="819"/>
      <c r="AC20" s="819"/>
      <c r="AD20" s="819"/>
      <c r="AE20" s="819"/>
      <c r="AF20" s="819"/>
      <c r="AG20" s="819"/>
      <c r="AH20" s="820"/>
    </row>
    <row r="21" spans="1:34" ht="16.350000000000001" customHeight="1" x14ac:dyDescent="0.15">
      <c r="A21" s="821" t="s">
        <v>67</v>
      </c>
      <c r="B21" s="822"/>
      <c r="C21" s="822"/>
      <c r="D21" s="822"/>
      <c r="E21" s="822"/>
      <c r="F21" s="822"/>
      <c r="G21" s="822"/>
      <c r="H21" s="822"/>
      <c r="I21" s="822"/>
      <c r="J21" s="823"/>
      <c r="K21" s="795" t="s">
        <v>68</v>
      </c>
      <c r="L21" s="796"/>
      <c r="M21" s="796"/>
      <c r="N21" s="796"/>
      <c r="O21" s="796"/>
      <c r="P21" s="796"/>
      <c r="Q21" s="796"/>
      <c r="R21" s="796"/>
      <c r="S21" s="796"/>
      <c r="T21" s="796"/>
      <c r="U21" s="796"/>
      <c r="V21" s="796"/>
      <c r="W21" s="796"/>
      <c r="X21" s="796"/>
      <c r="Y21" s="796"/>
      <c r="Z21" s="797"/>
      <c r="AA21" s="105"/>
      <c r="AB21" s="105"/>
      <c r="AC21" s="105"/>
      <c r="AD21" s="105"/>
      <c r="AE21" s="105"/>
      <c r="AF21" s="105"/>
      <c r="AG21" s="105"/>
      <c r="AH21" s="82"/>
    </row>
    <row r="22" spans="1:34" ht="16.350000000000001" customHeight="1" x14ac:dyDescent="0.15">
      <c r="A22" s="824"/>
      <c r="B22" s="825"/>
      <c r="C22" s="825"/>
      <c r="D22" s="825"/>
      <c r="E22" s="825"/>
      <c r="F22" s="825"/>
      <c r="G22" s="825"/>
      <c r="H22" s="825"/>
      <c r="I22" s="825"/>
      <c r="J22" s="826"/>
      <c r="K22" s="795" t="s">
        <v>69</v>
      </c>
      <c r="L22" s="796"/>
      <c r="M22" s="796"/>
      <c r="N22" s="796"/>
      <c r="O22" s="796"/>
      <c r="P22" s="796"/>
      <c r="Q22" s="796"/>
      <c r="R22" s="797"/>
      <c r="S22" s="765" t="s">
        <v>70</v>
      </c>
      <c r="T22" s="765"/>
      <c r="U22" s="765"/>
      <c r="V22" s="765"/>
      <c r="W22" s="765"/>
      <c r="X22" s="765"/>
      <c r="Y22" s="765"/>
      <c r="Z22" s="765"/>
      <c r="AA22" s="83"/>
      <c r="AB22" s="83"/>
      <c r="AC22" s="83"/>
      <c r="AD22" s="83"/>
      <c r="AE22" s="105"/>
      <c r="AF22" s="105"/>
      <c r="AG22" s="105"/>
      <c r="AH22" s="106"/>
    </row>
    <row r="23" spans="1:34" ht="16.350000000000001" customHeight="1" x14ac:dyDescent="0.15">
      <c r="A23" s="824"/>
      <c r="B23" s="825"/>
      <c r="C23" s="795" t="s">
        <v>71</v>
      </c>
      <c r="D23" s="796"/>
      <c r="E23" s="796"/>
      <c r="F23" s="796"/>
      <c r="G23" s="796"/>
      <c r="H23" s="796"/>
      <c r="I23" s="796"/>
      <c r="J23" s="797"/>
      <c r="K23" s="795"/>
      <c r="L23" s="796"/>
      <c r="M23" s="796"/>
      <c r="N23" s="796"/>
      <c r="O23" s="796"/>
      <c r="P23" s="796"/>
      <c r="Q23" s="796"/>
      <c r="R23" s="797"/>
      <c r="S23" s="795"/>
      <c r="T23" s="796"/>
      <c r="U23" s="796"/>
      <c r="V23" s="796"/>
      <c r="W23" s="796"/>
      <c r="X23" s="796"/>
      <c r="Y23" s="796"/>
      <c r="Z23" s="797"/>
      <c r="AA23" s="105"/>
      <c r="AB23" s="105"/>
      <c r="AC23" s="105"/>
      <c r="AD23" s="105"/>
      <c r="AE23" s="105"/>
      <c r="AF23" s="105"/>
      <c r="AG23" s="105"/>
      <c r="AH23" s="106"/>
    </row>
    <row r="24" spans="1:34" ht="16.350000000000001" customHeight="1" x14ac:dyDescent="0.15">
      <c r="A24" s="824"/>
      <c r="B24" s="825"/>
      <c r="C24" s="827" t="s">
        <v>72</v>
      </c>
      <c r="D24" s="822"/>
      <c r="E24" s="822"/>
      <c r="F24" s="822"/>
      <c r="G24" s="822"/>
      <c r="H24" s="822"/>
      <c r="I24" s="822"/>
      <c r="J24" s="823"/>
      <c r="K24" s="827"/>
      <c r="L24" s="822"/>
      <c r="M24" s="822"/>
      <c r="N24" s="822"/>
      <c r="O24" s="822"/>
      <c r="P24" s="822"/>
      <c r="Q24" s="822"/>
      <c r="R24" s="823"/>
      <c r="S24" s="827"/>
      <c r="T24" s="822"/>
      <c r="U24" s="822"/>
      <c r="V24" s="822"/>
      <c r="W24" s="822"/>
      <c r="X24" s="822"/>
      <c r="Y24" s="822"/>
      <c r="Z24" s="823"/>
      <c r="AA24" s="105"/>
      <c r="AB24" s="105"/>
      <c r="AC24" s="105"/>
      <c r="AD24" s="105"/>
      <c r="AE24" s="105"/>
      <c r="AF24" s="105"/>
      <c r="AG24" s="105"/>
      <c r="AH24" s="106"/>
    </row>
    <row r="25" spans="1:34" ht="16.350000000000001" customHeight="1" x14ac:dyDescent="0.15">
      <c r="A25" s="804"/>
      <c r="B25" s="805"/>
      <c r="C25" s="795" t="s">
        <v>73</v>
      </c>
      <c r="D25" s="796"/>
      <c r="E25" s="796"/>
      <c r="F25" s="796"/>
      <c r="G25" s="796"/>
      <c r="H25" s="796"/>
      <c r="I25" s="796"/>
      <c r="J25" s="797"/>
      <c r="K25" s="795"/>
      <c r="L25" s="796"/>
      <c r="M25" s="796"/>
      <c r="N25" s="796"/>
      <c r="O25" s="796"/>
      <c r="P25" s="796"/>
      <c r="Q25" s="796"/>
      <c r="R25" s="796"/>
      <c r="S25" s="796"/>
      <c r="T25" s="796"/>
      <c r="U25" s="796"/>
      <c r="V25" s="796"/>
      <c r="W25" s="796"/>
      <c r="X25" s="796"/>
      <c r="Y25" s="796"/>
      <c r="Z25" s="797"/>
      <c r="AA25" s="105"/>
      <c r="AB25" s="105"/>
      <c r="AC25" s="105"/>
      <c r="AD25" s="105"/>
      <c r="AE25" s="105"/>
      <c r="AF25" s="105"/>
      <c r="AG25" s="105"/>
      <c r="AH25" s="106"/>
    </row>
    <row r="26" spans="1:34" ht="16.350000000000001" customHeight="1" x14ac:dyDescent="0.15">
      <c r="A26" s="804" t="s">
        <v>74</v>
      </c>
      <c r="B26" s="805"/>
      <c r="C26" s="805"/>
      <c r="D26" s="805"/>
      <c r="E26" s="805"/>
      <c r="F26" s="805"/>
      <c r="G26" s="805"/>
      <c r="H26" s="805"/>
      <c r="I26" s="805"/>
      <c r="J26" s="806"/>
      <c r="K26" s="807"/>
      <c r="L26" s="807"/>
      <c r="M26" s="807"/>
      <c r="N26" s="807"/>
      <c r="O26" s="807"/>
      <c r="P26" s="807"/>
      <c r="Q26" s="807"/>
      <c r="R26" s="807"/>
      <c r="S26" s="105"/>
      <c r="T26" s="105"/>
      <c r="U26" s="105"/>
      <c r="V26" s="105"/>
      <c r="W26" s="105"/>
      <c r="X26" s="105"/>
      <c r="Y26" s="105"/>
      <c r="Z26" s="105"/>
      <c r="AA26" s="105"/>
      <c r="AB26" s="105"/>
      <c r="AC26" s="105"/>
      <c r="AD26" s="105"/>
      <c r="AE26" s="105"/>
      <c r="AF26" s="105"/>
      <c r="AG26" s="107"/>
      <c r="AH26" s="108"/>
    </row>
    <row r="27" spans="1:34" ht="15.6" customHeight="1" x14ac:dyDescent="0.15">
      <c r="A27" s="808" t="s">
        <v>153</v>
      </c>
      <c r="B27" s="809"/>
      <c r="C27" s="809"/>
      <c r="D27" s="809"/>
      <c r="E27" s="809"/>
      <c r="F27" s="809"/>
      <c r="G27" s="810"/>
      <c r="H27" s="795" t="s">
        <v>7</v>
      </c>
      <c r="I27" s="796"/>
      <c r="J27" s="797"/>
      <c r="K27" s="798"/>
      <c r="L27" s="799"/>
      <c r="M27" s="799"/>
      <c r="N27" s="799"/>
      <c r="O27" s="799"/>
      <c r="P27" s="799"/>
      <c r="Q27" s="799"/>
      <c r="R27" s="800"/>
      <c r="S27" s="817" t="s">
        <v>40</v>
      </c>
      <c r="T27" s="817"/>
      <c r="U27" s="642" t="s">
        <v>10</v>
      </c>
      <c r="V27" s="643"/>
      <c r="W27" s="643"/>
      <c r="X27" s="643"/>
      <c r="Y27" s="644"/>
      <c r="Z27" s="644"/>
      <c r="AA27" s="95" t="s">
        <v>11</v>
      </c>
      <c r="AB27" s="644"/>
      <c r="AC27" s="644"/>
      <c r="AD27" s="27" t="s">
        <v>12</v>
      </c>
      <c r="AE27" s="643"/>
      <c r="AF27" s="643"/>
      <c r="AG27" s="643"/>
      <c r="AH27" s="703"/>
    </row>
    <row r="28" spans="1:34" ht="15.6" customHeight="1" x14ac:dyDescent="0.15">
      <c r="A28" s="811"/>
      <c r="B28" s="812"/>
      <c r="C28" s="812"/>
      <c r="D28" s="812"/>
      <c r="E28" s="812"/>
      <c r="F28" s="812"/>
      <c r="G28" s="813"/>
      <c r="H28" s="795" t="s">
        <v>75</v>
      </c>
      <c r="I28" s="796"/>
      <c r="J28" s="797"/>
      <c r="K28" s="798"/>
      <c r="L28" s="799"/>
      <c r="M28" s="799"/>
      <c r="N28" s="799"/>
      <c r="O28" s="799"/>
      <c r="P28" s="799"/>
      <c r="Q28" s="799"/>
      <c r="R28" s="800"/>
      <c r="S28" s="817"/>
      <c r="T28" s="817"/>
      <c r="U28" s="801"/>
      <c r="V28" s="802"/>
      <c r="W28" s="802"/>
      <c r="X28" s="802"/>
      <c r="Y28" s="802"/>
      <c r="Z28" s="802"/>
      <c r="AA28" s="802"/>
      <c r="AB28" s="802"/>
      <c r="AC28" s="802"/>
      <c r="AD28" s="802"/>
      <c r="AE28" s="802"/>
      <c r="AF28" s="802"/>
      <c r="AG28" s="802"/>
      <c r="AH28" s="803"/>
    </row>
    <row r="29" spans="1:34" ht="15.6" customHeight="1" x14ac:dyDescent="0.15">
      <c r="A29" s="811"/>
      <c r="B29" s="812"/>
      <c r="C29" s="812"/>
      <c r="D29" s="812"/>
      <c r="E29" s="812"/>
      <c r="F29" s="812"/>
      <c r="G29" s="813"/>
      <c r="H29" s="795" t="s">
        <v>7</v>
      </c>
      <c r="I29" s="796"/>
      <c r="J29" s="797"/>
      <c r="K29" s="798"/>
      <c r="L29" s="799"/>
      <c r="M29" s="799"/>
      <c r="N29" s="799"/>
      <c r="O29" s="799"/>
      <c r="P29" s="799"/>
      <c r="Q29" s="799"/>
      <c r="R29" s="800"/>
      <c r="S29" s="817" t="s">
        <v>40</v>
      </c>
      <c r="T29" s="817"/>
      <c r="U29" s="642" t="s">
        <v>10</v>
      </c>
      <c r="V29" s="643"/>
      <c r="W29" s="643"/>
      <c r="X29" s="643"/>
      <c r="Y29" s="644"/>
      <c r="Z29" s="644"/>
      <c r="AA29" s="95" t="s">
        <v>11</v>
      </c>
      <c r="AB29" s="644"/>
      <c r="AC29" s="644"/>
      <c r="AD29" s="27" t="s">
        <v>12</v>
      </c>
      <c r="AE29" s="643"/>
      <c r="AF29" s="643"/>
      <c r="AG29" s="643"/>
      <c r="AH29" s="703"/>
    </row>
    <row r="30" spans="1:34" ht="15.6" customHeight="1" x14ac:dyDescent="0.15">
      <c r="A30" s="814"/>
      <c r="B30" s="815"/>
      <c r="C30" s="815"/>
      <c r="D30" s="815"/>
      <c r="E30" s="815"/>
      <c r="F30" s="815"/>
      <c r="G30" s="816"/>
      <c r="H30" s="795" t="s">
        <v>75</v>
      </c>
      <c r="I30" s="796"/>
      <c r="J30" s="797"/>
      <c r="K30" s="798"/>
      <c r="L30" s="799"/>
      <c r="M30" s="799"/>
      <c r="N30" s="799"/>
      <c r="O30" s="799"/>
      <c r="P30" s="799"/>
      <c r="Q30" s="799"/>
      <c r="R30" s="800"/>
      <c r="S30" s="817"/>
      <c r="T30" s="817"/>
      <c r="U30" s="801"/>
      <c r="V30" s="802"/>
      <c r="W30" s="802"/>
      <c r="X30" s="802"/>
      <c r="Y30" s="802"/>
      <c r="Z30" s="802"/>
      <c r="AA30" s="802"/>
      <c r="AB30" s="802"/>
      <c r="AC30" s="802"/>
      <c r="AD30" s="802"/>
      <c r="AE30" s="802"/>
      <c r="AF30" s="802"/>
      <c r="AG30" s="802"/>
      <c r="AH30" s="803"/>
    </row>
    <row r="31" spans="1:34" ht="16.350000000000001" customHeight="1" thickBot="1" x14ac:dyDescent="0.2">
      <c r="A31" s="789" t="s">
        <v>76</v>
      </c>
      <c r="B31" s="790"/>
      <c r="C31" s="790"/>
      <c r="D31" s="790"/>
      <c r="E31" s="790"/>
      <c r="F31" s="790"/>
      <c r="G31" s="791"/>
      <c r="H31" s="792" t="s">
        <v>77</v>
      </c>
      <c r="I31" s="793"/>
      <c r="J31" s="793"/>
      <c r="K31" s="793"/>
      <c r="L31" s="793"/>
      <c r="M31" s="793"/>
      <c r="N31" s="793"/>
      <c r="O31" s="793"/>
      <c r="P31" s="793"/>
      <c r="Q31" s="793"/>
      <c r="R31" s="793"/>
      <c r="S31" s="793"/>
      <c r="T31" s="793"/>
      <c r="U31" s="793"/>
      <c r="V31" s="793"/>
      <c r="W31" s="793"/>
      <c r="X31" s="793"/>
      <c r="Y31" s="793"/>
      <c r="Z31" s="793"/>
      <c r="AA31" s="793"/>
      <c r="AB31" s="793"/>
      <c r="AC31" s="793"/>
      <c r="AD31" s="793"/>
      <c r="AE31" s="793"/>
      <c r="AF31" s="793"/>
      <c r="AG31" s="793"/>
      <c r="AH31" s="79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154</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774" t="s">
        <v>78</v>
      </c>
      <c r="B34" s="775"/>
      <c r="C34" s="780" t="s">
        <v>7</v>
      </c>
      <c r="D34" s="781"/>
      <c r="E34" s="781"/>
      <c r="F34" s="781"/>
      <c r="G34" s="782"/>
      <c r="H34" s="783"/>
      <c r="I34" s="784"/>
      <c r="J34" s="784"/>
      <c r="K34" s="784"/>
      <c r="L34" s="784"/>
      <c r="M34" s="784"/>
      <c r="N34" s="784"/>
      <c r="O34" s="784"/>
      <c r="P34" s="784"/>
      <c r="Q34" s="784"/>
      <c r="R34" s="784"/>
      <c r="S34" s="784"/>
      <c r="T34" s="784"/>
      <c r="U34" s="784"/>
      <c r="V34" s="784"/>
      <c r="W34" s="784"/>
      <c r="X34" s="784"/>
      <c r="Y34" s="784"/>
      <c r="Z34" s="784"/>
      <c r="AA34" s="784"/>
      <c r="AB34" s="784"/>
      <c r="AC34" s="784"/>
      <c r="AD34" s="784"/>
      <c r="AE34" s="784"/>
      <c r="AF34" s="784"/>
      <c r="AG34" s="784"/>
      <c r="AH34" s="785"/>
    </row>
    <row r="35" spans="1:34" ht="27.95" customHeight="1" x14ac:dyDescent="0.15">
      <c r="A35" s="776"/>
      <c r="B35" s="777"/>
      <c r="C35" s="765" t="s">
        <v>61</v>
      </c>
      <c r="D35" s="765"/>
      <c r="E35" s="765"/>
      <c r="F35" s="765"/>
      <c r="G35" s="765"/>
      <c r="H35" s="786"/>
      <c r="I35" s="787"/>
      <c r="J35" s="787"/>
      <c r="K35" s="787"/>
      <c r="L35" s="787"/>
      <c r="M35" s="787"/>
      <c r="N35" s="787"/>
      <c r="O35" s="787"/>
      <c r="P35" s="787"/>
      <c r="Q35" s="787"/>
      <c r="R35" s="787"/>
      <c r="S35" s="787"/>
      <c r="T35" s="787"/>
      <c r="U35" s="787"/>
      <c r="V35" s="787"/>
      <c r="W35" s="787"/>
      <c r="X35" s="787"/>
      <c r="Y35" s="787"/>
      <c r="Z35" s="787"/>
      <c r="AA35" s="787"/>
      <c r="AB35" s="787"/>
      <c r="AC35" s="787"/>
      <c r="AD35" s="787"/>
      <c r="AE35" s="787"/>
      <c r="AF35" s="787"/>
      <c r="AG35" s="787"/>
      <c r="AH35" s="788"/>
    </row>
    <row r="36" spans="1:34" ht="15.75" customHeight="1" x14ac:dyDescent="0.15">
      <c r="A36" s="776"/>
      <c r="B36" s="777"/>
      <c r="C36" s="765" t="s">
        <v>38</v>
      </c>
      <c r="D36" s="765"/>
      <c r="E36" s="765"/>
      <c r="F36" s="765"/>
      <c r="G36" s="765"/>
      <c r="H36" s="642" t="s">
        <v>10</v>
      </c>
      <c r="I36" s="643"/>
      <c r="J36" s="643"/>
      <c r="K36" s="643"/>
      <c r="L36" s="644"/>
      <c r="M36" s="644"/>
      <c r="N36" s="95" t="s">
        <v>11</v>
      </c>
      <c r="O36" s="644"/>
      <c r="P36" s="644"/>
      <c r="Q36" s="27" t="s">
        <v>12</v>
      </c>
      <c r="R36" s="643"/>
      <c r="S36" s="643"/>
      <c r="T36" s="643"/>
      <c r="U36" s="643"/>
      <c r="V36" s="643"/>
      <c r="W36" s="643"/>
      <c r="X36" s="643"/>
      <c r="Y36" s="643"/>
      <c r="Z36" s="643"/>
      <c r="AA36" s="643"/>
      <c r="AB36" s="643"/>
      <c r="AC36" s="643"/>
      <c r="AD36" s="643"/>
      <c r="AE36" s="643"/>
      <c r="AF36" s="643"/>
      <c r="AG36" s="643"/>
      <c r="AH36" s="703"/>
    </row>
    <row r="37" spans="1:34" ht="15.75" customHeight="1" x14ac:dyDescent="0.15">
      <c r="A37" s="776"/>
      <c r="B37" s="777"/>
      <c r="C37" s="765"/>
      <c r="D37" s="765"/>
      <c r="E37" s="765"/>
      <c r="F37" s="765"/>
      <c r="G37" s="765"/>
      <c r="H37" s="646"/>
      <c r="I37" s="597"/>
      <c r="J37" s="597"/>
      <c r="K37" s="597"/>
      <c r="L37" s="104" t="s">
        <v>13</v>
      </c>
      <c r="M37" s="104" t="s">
        <v>14</v>
      </c>
      <c r="N37" s="597"/>
      <c r="O37" s="597"/>
      <c r="P37" s="597"/>
      <c r="Q37" s="597"/>
      <c r="R37" s="597"/>
      <c r="S37" s="597"/>
      <c r="T37" s="597"/>
      <c r="U37" s="597"/>
      <c r="V37" s="104" t="s">
        <v>15</v>
      </c>
      <c r="W37" s="104" t="s">
        <v>16</v>
      </c>
      <c r="X37" s="597"/>
      <c r="Y37" s="597"/>
      <c r="Z37" s="597"/>
      <c r="AA37" s="597"/>
      <c r="AB37" s="597"/>
      <c r="AC37" s="597"/>
      <c r="AD37" s="597"/>
      <c r="AE37" s="597"/>
      <c r="AF37" s="597"/>
      <c r="AG37" s="597"/>
      <c r="AH37" s="704"/>
    </row>
    <row r="38" spans="1:34" ht="15.75" customHeight="1" x14ac:dyDescent="0.15">
      <c r="A38" s="776"/>
      <c r="B38" s="777"/>
      <c r="C38" s="765"/>
      <c r="D38" s="765"/>
      <c r="E38" s="765"/>
      <c r="F38" s="765"/>
      <c r="G38" s="765"/>
      <c r="H38" s="646"/>
      <c r="I38" s="597"/>
      <c r="J38" s="597"/>
      <c r="K38" s="597"/>
      <c r="L38" s="104" t="s">
        <v>17</v>
      </c>
      <c r="M38" s="104" t="s">
        <v>18</v>
      </c>
      <c r="N38" s="597"/>
      <c r="O38" s="597"/>
      <c r="P38" s="597"/>
      <c r="Q38" s="597"/>
      <c r="R38" s="597"/>
      <c r="S38" s="597"/>
      <c r="T38" s="597"/>
      <c r="U38" s="597"/>
      <c r="V38" s="104" t="s">
        <v>19</v>
      </c>
      <c r="W38" s="104" t="s">
        <v>20</v>
      </c>
      <c r="X38" s="597"/>
      <c r="Y38" s="597"/>
      <c r="Z38" s="597"/>
      <c r="AA38" s="597"/>
      <c r="AB38" s="597"/>
      <c r="AC38" s="597"/>
      <c r="AD38" s="597"/>
      <c r="AE38" s="597"/>
      <c r="AF38" s="597"/>
      <c r="AG38" s="597"/>
      <c r="AH38" s="704"/>
    </row>
    <row r="39" spans="1:34" ht="18.95" customHeight="1" x14ac:dyDescent="0.15">
      <c r="A39" s="776"/>
      <c r="B39" s="777"/>
      <c r="C39" s="765"/>
      <c r="D39" s="765"/>
      <c r="E39" s="765"/>
      <c r="F39" s="765"/>
      <c r="G39" s="765"/>
      <c r="H39" s="729"/>
      <c r="I39" s="730"/>
      <c r="J39" s="730"/>
      <c r="K39" s="730"/>
      <c r="L39" s="730"/>
      <c r="M39" s="730"/>
      <c r="N39" s="730"/>
      <c r="O39" s="730"/>
      <c r="P39" s="730"/>
      <c r="Q39" s="730"/>
      <c r="R39" s="730"/>
      <c r="S39" s="730"/>
      <c r="T39" s="730"/>
      <c r="U39" s="730"/>
      <c r="V39" s="730"/>
      <c r="W39" s="730"/>
      <c r="X39" s="730"/>
      <c r="Y39" s="730"/>
      <c r="Z39" s="730"/>
      <c r="AA39" s="730"/>
      <c r="AB39" s="730"/>
      <c r="AC39" s="730"/>
      <c r="AD39" s="730"/>
      <c r="AE39" s="730"/>
      <c r="AF39" s="730"/>
      <c r="AG39" s="730"/>
      <c r="AH39" s="731"/>
    </row>
    <row r="40" spans="1:34" ht="16.350000000000001" customHeight="1" x14ac:dyDescent="0.15">
      <c r="A40" s="776"/>
      <c r="B40" s="777"/>
      <c r="C40" s="765" t="s">
        <v>62</v>
      </c>
      <c r="D40" s="765"/>
      <c r="E40" s="765"/>
      <c r="F40" s="765"/>
      <c r="G40" s="765"/>
      <c r="H40" s="767" t="s">
        <v>22</v>
      </c>
      <c r="I40" s="768"/>
      <c r="J40" s="769"/>
      <c r="K40" s="691"/>
      <c r="L40" s="692"/>
      <c r="M40" s="692"/>
      <c r="N40" s="692"/>
      <c r="O40" s="692"/>
      <c r="P40" s="692"/>
      <c r="Q40" s="30" t="s">
        <v>152</v>
      </c>
      <c r="R40" s="30"/>
      <c r="S40" s="692"/>
      <c r="T40" s="692"/>
      <c r="U40" s="695"/>
      <c r="V40" s="767" t="s">
        <v>24</v>
      </c>
      <c r="W40" s="768"/>
      <c r="X40" s="769"/>
      <c r="Y40" s="691"/>
      <c r="Z40" s="692"/>
      <c r="AA40" s="692"/>
      <c r="AB40" s="692"/>
      <c r="AC40" s="692"/>
      <c r="AD40" s="692"/>
      <c r="AE40" s="692"/>
      <c r="AF40" s="692"/>
      <c r="AG40" s="692"/>
      <c r="AH40" s="761"/>
    </row>
    <row r="41" spans="1:34" ht="16.350000000000001" customHeight="1" thickBot="1" x14ac:dyDescent="0.2">
      <c r="A41" s="778"/>
      <c r="B41" s="779"/>
      <c r="C41" s="766"/>
      <c r="D41" s="766"/>
      <c r="E41" s="766"/>
      <c r="F41" s="766"/>
      <c r="G41" s="766"/>
      <c r="H41" s="770" t="s">
        <v>25</v>
      </c>
      <c r="I41" s="770"/>
      <c r="J41" s="770"/>
      <c r="K41" s="771"/>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3"/>
    </row>
    <row r="42" spans="1:34" ht="14.45" customHeight="1" x14ac:dyDescent="0.15"/>
    <row r="43" spans="1:34" ht="82.5" customHeight="1" x14ac:dyDescent="0.15">
      <c r="A43" s="763" t="s">
        <v>37</v>
      </c>
      <c r="B43" s="763"/>
      <c r="C43" s="127" t="s">
        <v>171</v>
      </c>
      <c r="D43" s="764" t="s">
        <v>174</v>
      </c>
      <c r="E43" s="764"/>
      <c r="F43" s="764"/>
      <c r="G43" s="764"/>
      <c r="H43" s="764"/>
      <c r="I43" s="764"/>
      <c r="J43" s="764"/>
      <c r="K43" s="764"/>
      <c r="L43" s="764"/>
      <c r="M43" s="764"/>
      <c r="N43" s="764"/>
      <c r="O43" s="764"/>
      <c r="P43" s="764"/>
      <c r="Q43" s="764"/>
      <c r="R43" s="764"/>
      <c r="S43" s="764"/>
      <c r="T43" s="764"/>
      <c r="U43" s="764"/>
      <c r="V43" s="764"/>
      <c r="W43" s="764"/>
      <c r="X43" s="764"/>
      <c r="Y43" s="764"/>
      <c r="Z43" s="764"/>
      <c r="AA43" s="764"/>
      <c r="AB43" s="764"/>
      <c r="AC43" s="764"/>
      <c r="AD43" s="764"/>
      <c r="AE43" s="764"/>
      <c r="AF43" s="764"/>
      <c r="AG43" s="764"/>
      <c r="AH43" s="76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155</v>
      </c>
    </row>
    <row r="2" spans="1:34" ht="15" customHeight="1" thickBot="1" x14ac:dyDescent="0.2">
      <c r="A2" s="117" t="s">
        <v>156</v>
      </c>
    </row>
    <row r="3" spans="1:34" ht="15.6" customHeight="1" x14ac:dyDescent="0.15">
      <c r="A3" s="929" t="s">
        <v>157</v>
      </c>
      <c r="B3" s="930"/>
      <c r="C3" s="930"/>
      <c r="D3" s="930"/>
      <c r="E3" s="930"/>
      <c r="F3" s="930"/>
      <c r="G3" s="931"/>
      <c r="H3" s="907" t="s">
        <v>7</v>
      </c>
      <c r="I3" s="908"/>
      <c r="J3" s="909"/>
      <c r="K3" s="938"/>
      <c r="L3" s="939"/>
      <c r="M3" s="939"/>
      <c r="N3" s="939"/>
      <c r="O3" s="939"/>
      <c r="P3" s="939"/>
      <c r="Q3" s="939"/>
      <c r="R3" s="940"/>
      <c r="S3" s="941" t="s">
        <v>40</v>
      </c>
      <c r="T3" s="941"/>
      <c r="U3" s="942" t="s">
        <v>10</v>
      </c>
      <c r="V3" s="927"/>
      <c r="W3" s="927"/>
      <c r="X3" s="927"/>
      <c r="Y3" s="926"/>
      <c r="Z3" s="926"/>
      <c r="AA3" s="111" t="s">
        <v>11</v>
      </c>
      <c r="AB3" s="926"/>
      <c r="AC3" s="926"/>
      <c r="AD3" s="4" t="s">
        <v>12</v>
      </c>
      <c r="AE3" s="927"/>
      <c r="AF3" s="927"/>
      <c r="AG3" s="927"/>
      <c r="AH3" s="928"/>
    </row>
    <row r="4" spans="1:34" ht="15.6" customHeight="1" x14ac:dyDescent="0.15">
      <c r="A4" s="932"/>
      <c r="B4" s="933"/>
      <c r="C4" s="933"/>
      <c r="D4" s="933"/>
      <c r="E4" s="933"/>
      <c r="F4" s="933"/>
      <c r="G4" s="934"/>
      <c r="H4" s="892" t="s">
        <v>75</v>
      </c>
      <c r="I4" s="893"/>
      <c r="J4" s="894"/>
      <c r="K4" s="895"/>
      <c r="L4" s="896"/>
      <c r="M4" s="896"/>
      <c r="N4" s="896"/>
      <c r="O4" s="896"/>
      <c r="P4" s="896"/>
      <c r="Q4" s="896"/>
      <c r="R4" s="897"/>
      <c r="S4" s="898"/>
      <c r="T4" s="898"/>
      <c r="U4" s="923"/>
      <c r="V4" s="924"/>
      <c r="W4" s="924"/>
      <c r="X4" s="924"/>
      <c r="Y4" s="924"/>
      <c r="Z4" s="924"/>
      <c r="AA4" s="924"/>
      <c r="AB4" s="924"/>
      <c r="AC4" s="924"/>
      <c r="AD4" s="924"/>
      <c r="AE4" s="924"/>
      <c r="AF4" s="924"/>
      <c r="AG4" s="924"/>
      <c r="AH4" s="925"/>
    </row>
    <row r="5" spans="1:34" ht="15.6" customHeight="1" x14ac:dyDescent="0.15">
      <c r="A5" s="932"/>
      <c r="B5" s="933"/>
      <c r="C5" s="933"/>
      <c r="D5" s="933"/>
      <c r="E5" s="933"/>
      <c r="F5" s="933"/>
      <c r="G5" s="934"/>
      <c r="H5" s="892" t="s">
        <v>7</v>
      </c>
      <c r="I5" s="893"/>
      <c r="J5" s="894"/>
      <c r="K5" s="895"/>
      <c r="L5" s="896"/>
      <c r="M5" s="896"/>
      <c r="N5" s="896"/>
      <c r="O5" s="896"/>
      <c r="P5" s="896"/>
      <c r="Q5" s="896"/>
      <c r="R5" s="897"/>
      <c r="S5" s="898" t="s">
        <v>40</v>
      </c>
      <c r="T5" s="898"/>
      <c r="U5" s="900" t="s">
        <v>10</v>
      </c>
      <c r="V5" s="881"/>
      <c r="W5" s="881"/>
      <c r="X5" s="881"/>
      <c r="Y5" s="880"/>
      <c r="Z5" s="880"/>
      <c r="AA5" s="109" t="s">
        <v>11</v>
      </c>
      <c r="AB5" s="880"/>
      <c r="AC5" s="880"/>
      <c r="AD5" s="1" t="s">
        <v>12</v>
      </c>
      <c r="AE5" s="881"/>
      <c r="AF5" s="881"/>
      <c r="AG5" s="881"/>
      <c r="AH5" s="882"/>
    </row>
    <row r="6" spans="1:34" ht="15.6" customHeight="1" x14ac:dyDescent="0.15">
      <c r="A6" s="932"/>
      <c r="B6" s="933"/>
      <c r="C6" s="933"/>
      <c r="D6" s="933"/>
      <c r="E6" s="933"/>
      <c r="F6" s="933"/>
      <c r="G6" s="934"/>
      <c r="H6" s="892" t="s">
        <v>75</v>
      </c>
      <c r="I6" s="893"/>
      <c r="J6" s="894"/>
      <c r="K6" s="895"/>
      <c r="L6" s="896"/>
      <c r="M6" s="896"/>
      <c r="N6" s="896"/>
      <c r="O6" s="896"/>
      <c r="P6" s="896"/>
      <c r="Q6" s="896"/>
      <c r="R6" s="897"/>
      <c r="S6" s="898"/>
      <c r="T6" s="898"/>
      <c r="U6" s="923"/>
      <c r="V6" s="924"/>
      <c r="W6" s="924"/>
      <c r="X6" s="924"/>
      <c r="Y6" s="924"/>
      <c r="Z6" s="924"/>
      <c r="AA6" s="924"/>
      <c r="AB6" s="924"/>
      <c r="AC6" s="924"/>
      <c r="AD6" s="924"/>
      <c r="AE6" s="924"/>
      <c r="AF6" s="924"/>
      <c r="AG6" s="924"/>
      <c r="AH6" s="925"/>
    </row>
    <row r="7" spans="1:34" ht="15.6" customHeight="1" x14ac:dyDescent="0.15">
      <c r="A7" s="932"/>
      <c r="B7" s="933"/>
      <c r="C7" s="933"/>
      <c r="D7" s="933"/>
      <c r="E7" s="933"/>
      <c r="F7" s="933"/>
      <c r="G7" s="934"/>
      <c r="H7" s="892" t="s">
        <v>7</v>
      </c>
      <c r="I7" s="893"/>
      <c r="J7" s="894"/>
      <c r="K7" s="895"/>
      <c r="L7" s="896"/>
      <c r="M7" s="896"/>
      <c r="N7" s="896"/>
      <c r="O7" s="896"/>
      <c r="P7" s="896"/>
      <c r="Q7" s="896"/>
      <c r="R7" s="897"/>
      <c r="S7" s="898" t="s">
        <v>40</v>
      </c>
      <c r="T7" s="898"/>
      <c r="U7" s="900" t="s">
        <v>10</v>
      </c>
      <c r="V7" s="881"/>
      <c r="W7" s="881"/>
      <c r="X7" s="881"/>
      <c r="Y7" s="880"/>
      <c r="Z7" s="880"/>
      <c r="AA7" s="109" t="s">
        <v>11</v>
      </c>
      <c r="AB7" s="880"/>
      <c r="AC7" s="880"/>
      <c r="AD7" s="1" t="s">
        <v>12</v>
      </c>
      <c r="AE7" s="881"/>
      <c r="AF7" s="881"/>
      <c r="AG7" s="881"/>
      <c r="AH7" s="882"/>
    </row>
    <row r="8" spans="1:34" ht="15.6" customHeight="1" x14ac:dyDescent="0.15">
      <c r="A8" s="932"/>
      <c r="B8" s="933"/>
      <c r="C8" s="933"/>
      <c r="D8" s="933"/>
      <c r="E8" s="933"/>
      <c r="F8" s="933"/>
      <c r="G8" s="934"/>
      <c r="H8" s="892" t="s">
        <v>75</v>
      </c>
      <c r="I8" s="893"/>
      <c r="J8" s="894"/>
      <c r="K8" s="895"/>
      <c r="L8" s="896"/>
      <c r="M8" s="896"/>
      <c r="N8" s="896"/>
      <c r="O8" s="896"/>
      <c r="P8" s="896"/>
      <c r="Q8" s="896"/>
      <c r="R8" s="897"/>
      <c r="S8" s="898"/>
      <c r="T8" s="898"/>
      <c r="U8" s="923"/>
      <c r="V8" s="924"/>
      <c r="W8" s="924"/>
      <c r="X8" s="924"/>
      <c r="Y8" s="924"/>
      <c r="Z8" s="924"/>
      <c r="AA8" s="924"/>
      <c r="AB8" s="924"/>
      <c r="AC8" s="924"/>
      <c r="AD8" s="924"/>
      <c r="AE8" s="924"/>
      <c r="AF8" s="924"/>
      <c r="AG8" s="924"/>
      <c r="AH8" s="925"/>
    </row>
    <row r="9" spans="1:34" ht="15.6" customHeight="1" x14ac:dyDescent="0.15">
      <c r="A9" s="932"/>
      <c r="B9" s="933"/>
      <c r="C9" s="933"/>
      <c r="D9" s="933"/>
      <c r="E9" s="933"/>
      <c r="F9" s="933"/>
      <c r="G9" s="934"/>
      <c r="H9" s="892" t="s">
        <v>7</v>
      </c>
      <c r="I9" s="893"/>
      <c r="J9" s="894"/>
      <c r="K9" s="895"/>
      <c r="L9" s="896"/>
      <c r="M9" s="896"/>
      <c r="N9" s="896"/>
      <c r="O9" s="896"/>
      <c r="P9" s="896"/>
      <c r="Q9" s="896"/>
      <c r="R9" s="897"/>
      <c r="S9" s="898" t="s">
        <v>40</v>
      </c>
      <c r="T9" s="898"/>
      <c r="U9" s="900" t="s">
        <v>10</v>
      </c>
      <c r="V9" s="881"/>
      <c r="W9" s="881"/>
      <c r="X9" s="881"/>
      <c r="Y9" s="880"/>
      <c r="Z9" s="880"/>
      <c r="AA9" s="109" t="s">
        <v>11</v>
      </c>
      <c r="AB9" s="880"/>
      <c r="AC9" s="880"/>
      <c r="AD9" s="1" t="s">
        <v>12</v>
      </c>
      <c r="AE9" s="881"/>
      <c r="AF9" s="881"/>
      <c r="AG9" s="881"/>
      <c r="AH9" s="882"/>
    </row>
    <row r="10" spans="1:34" ht="15.6" customHeight="1" thickBot="1" x14ac:dyDescent="0.2">
      <c r="A10" s="935"/>
      <c r="B10" s="936"/>
      <c r="C10" s="936"/>
      <c r="D10" s="936"/>
      <c r="E10" s="936"/>
      <c r="F10" s="936"/>
      <c r="G10" s="937"/>
      <c r="H10" s="883" t="s">
        <v>75</v>
      </c>
      <c r="I10" s="884"/>
      <c r="J10" s="885"/>
      <c r="K10" s="886"/>
      <c r="L10" s="887"/>
      <c r="M10" s="887"/>
      <c r="N10" s="887"/>
      <c r="O10" s="887"/>
      <c r="P10" s="887"/>
      <c r="Q10" s="887"/>
      <c r="R10" s="888"/>
      <c r="S10" s="899"/>
      <c r="T10" s="899"/>
      <c r="U10" s="889"/>
      <c r="V10" s="890"/>
      <c r="W10" s="890"/>
      <c r="X10" s="890"/>
      <c r="Y10" s="890"/>
      <c r="Z10" s="890"/>
      <c r="AA10" s="890"/>
      <c r="AB10" s="890"/>
      <c r="AC10" s="890"/>
      <c r="AD10" s="890"/>
      <c r="AE10" s="890"/>
      <c r="AF10" s="890"/>
      <c r="AG10" s="890"/>
      <c r="AH10" s="89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121</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901" t="s">
        <v>78</v>
      </c>
      <c r="B14" s="902"/>
      <c r="C14" s="907" t="s">
        <v>7</v>
      </c>
      <c r="D14" s="908"/>
      <c r="E14" s="908"/>
      <c r="F14" s="908"/>
      <c r="G14" s="909"/>
      <c r="H14" s="910"/>
      <c r="I14" s="911"/>
      <c r="J14" s="911"/>
      <c r="K14" s="911"/>
      <c r="L14" s="911"/>
      <c r="M14" s="911"/>
      <c r="N14" s="911"/>
      <c r="O14" s="911"/>
      <c r="P14" s="911"/>
      <c r="Q14" s="911"/>
      <c r="R14" s="911"/>
      <c r="S14" s="911"/>
      <c r="T14" s="911"/>
      <c r="U14" s="911"/>
      <c r="V14" s="911"/>
      <c r="W14" s="911"/>
      <c r="X14" s="911"/>
      <c r="Y14" s="911"/>
      <c r="Z14" s="911"/>
      <c r="AA14" s="911"/>
      <c r="AB14" s="911"/>
      <c r="AC14" s="911"/>
      <c r="AD14" s="911"/>
      <c r="AE14" s="911"/>
      <c r="AF14" s="911"/>
      <c r="AG14" s="911"/>
      <c r="AH14" s="912"/>
    </row>
    <row r="15" spans="1:34" ht="27.95" customHeight="1" x14ac:dyDescent="0.15">
      <c r="A15" s="903"/>
      <c r="B15" s="904"/>
      <c r="C15" s="913" t="s">
        <v>61</v>
      </c>
      <c r="D15" s="913"/>
      <c r="E15" s="913"/>
      <c r="F15" s="913"/>
      <c r="G15" s="913"/>
      <c r="H15" s="914"/>
      <c r="I15" s="914"/>
      <c r="J15" s="914"/>
      <c r="K15" s="914"/>
      <c r="L15" s="914"/>
      <c r="M15" s="914"/>
      <c r="N15" s="914"/>
      <c r="O15" s="914"/>
      <c r="P15" s="914"/>
      <c r="Q15" s="914"/>
      <c r="R15" s="914"/>
      <c r="S15" s="914"/>
      <c r="T15" s="914"/>
      <c r="U15" s="914"/>
      <c r="V15" s="914"/>
      <c r="W15" s="914"/>
      <c r="X15" s="914"/>
      <c r="Y15" s="914"/>
      <c r="Z15" s="914"/>
      <c r="AA15" s="914"/>
      <c r="AB15" s="914"/>
      <c r="AC15" s="914"/>
      <c r="AD15" s="914"/>
      <c r="AE15" s="914"/>
      <c r="AF15" s="914"/>
      <c r="AG15" s="914"/>
      <c r="AH15" s="915"/>
    </row>
    <row r="16" spans="1:34" ht="15.75" customHeight="1" x14ac:dyDescent="0.15">
      <c r="A16" s="903"/>
      <c r="B16" s="904"/>
      <c r="C16" s="913" t="s">
        <v>38</v>
      </c>
      <c r="D16" s="913"/>
      <c r="E16" s="913"/>
      <c r="F16" s="913"/>
      <c r="G16" s="913"/>
      <c r="H16" s="900" t="s">
        <v>10</v>
      </c>
      <c r="I16" s="881"/>
      <c r="J16" s="881"/>
      <c r="K16" s="881"/>
      <c r="L16" s="880"/>
      <c r="M16" s="880"/>
      <c r="N16" s="109" t="s">
        <v>11</v>
      </c>
      <c r="O16" s="880"/>
      <c r="P16" s="880"/>
      <c r="Q16" s="1" t="s">
        <v>12</v>
      </c>
      <c r="R16" s="881"/>
      <c r="S16" s="881"/>
      <c r="T16" s="881"/>
      <c r="U16" s="881"/>
      <c r="V16" s="881"/>
      <c r="W16" s="881"/>
      <c r="X16" s="881"/>
      <c r="Y16" s="881"/>
      <c r="Z16" s="881"/>
      <c r="AA16" s="881"/>
      <c r="AB16" s="881"/>
      <c r="AC16" s="881"/>
      <c r="AD16" s="881"/>
      <c r="AE16" s="881"/>
      <c r="AF16" s="881"/>
      <c r="AG16" s="881"/>
      <c r="AH16" s="882"/>
    </row>
    <row r="17" spans="1:34" ht="15.75" customHeight="1" x14ac:dyDescent="0.15">
      <c r="A17" s="903"/>
      <c r="B17" s="904"/>
      <c r="C17" s="913"/>
      <c r="D17" s="913"/>
      <c r="E17" s="913"/>
      <c r="F17" s="913"/>
      <c r="G17" s="913"/>
      <c r="H17" s="916"/>
      <c r="I17" s="917"/>
      <c r="J17" s="917"/>
      <c r="K17" s="917"/>
      <c r="L17" s="110" t="s">
        <v>13</v>
      </c>
      <c r="M17" s="110" t="s">
        <v>14</v>
      </c>
      <c r="N17" s="917"/>
      <c r="O17" s="917"/>
      <c r="P17" s="917"/>
      <c r="Q17" s="917"/>
      <c r="R17" s="917"/>
      <c r="S17" s="917"/>
      <c r="T17" s="917"/>
      <c r="U17" s="917"/>
      <c r="V17" s="110" t="s">
        <v>15</v>
      </c>
      <c r="W17" s="110" t="s">
        <v>16</v>
      </c>
      <c r="X17" s="917"/>
      <c r="Y17" s="917"/>
      <c r="Z17" s="917"/>
      <c r="AA17" s="917"/>
      <c r="AB17" s="917"/>
      <c r="AC17" s="917"/>
      <c r="AD17" s="917"/>
      <c r="AE17" s="917"/>
      <c r="AF17" s="917"/>
      <c r="AG17" s="917"/>
      <c r="AH17" s="918"/>
    </row>
    <row r="18" spans="1:34" ht="15.75" customHeight="1" x14ac:dyDescent="0.15">
      <c r="A18" s="903"/>
      <c r="B18" s="904"/>
      <c r="C18" s="913"/>
      <c r="D18" s="913"/>
      <c r="E18" s="913"/>
      <c r="F18" s="913"/>
      <c r="G18" s="913"/>
      <c r="H18" s="916"/>
      <c r="I18" s="917"/>
      <c r="J18" s="917"/>
      <c r="K18" s="917"/>
      <c r="L18" s="110" t="s">
        <v>17</v>
      </c>
      <c r="M18" s="110" t="s">
        <v>18</v>
      </c>
      <c r="N18" s="917"/>
      <c r="O18" s="917"/>
      <c r="P18" s="917"/>
      <c r="Q18" s="917"/>
      <c r="R18" s="917"/>
      <c r="S18" s="917"/>
      <c r="T18" s="917"/>
      <c r="U18" s="917"/>
      <c r="V18" s="110" t="s">
        <v>19</v>
      </c>
      <c r="W18" s="110" t="s">
        <v>20</v>
      </c>
      <c r="X18" s="917"/>
      <c r="Y18" s="917"/>
      <c r="Z18" s="917"/>
      <c r="AA18" s="917"/>
      <c r="AB18" s="917"/>
      <c r="AC18" s="917"/>
      <c r="AD18" s="917"/>
      <c r="AE18" s="917"/>
      <c r="AF18" s="917"/>
      <c r="AG18" s="917"/>
      <c r="AH18" s="918"/>
    </row>
    <row r="19" spans="1:34" ht="18.95" customHeight="1" x14ac:dyDescent="0.15">
      <c r="A19" s="903"/>
      <c r="B19" s="904"/>
      <c r="C19" s="913"/>
      <c r="D19" s="913"/>
      <c r="E19" s="913"/>
      <c r="F19" s="913"/>
      <c r="G19" s="913"/>
      <c r="H19" s="919"/>
      <c r="I19" s="920"/>
      <c r="J19" s="920"/>
      <c r="K19" s="920"/>
      <c r="L19" s="920"/>
      <c r="M19" s="920"/>
      <c r="N19" s="920"/>
      <c r="O19" s="920"/>
      <c r="P19" s="920"/>
      <c r="Q19" s="920"/>
      <c r="R19" s="920"/>
      <c r="S19" s="920"/>
      <c r="T19" s="920"/>
      <c r="U19" s="920"/>
      <c r="V19" s="920"/>
      <c r="W19" s="920"/>
      <c r="X19" s="920"/>
      <c r="Y19" s="920"/>
      <c r="Z19" s="920"/>
      <c r="AA19" s="920"/>
      <c r="AB19" s="920"/>
      <c r="AC19" s="920"/>
      <c r="AD19" s="920"/>
      <c r="AE19" s="920"/>
      <c r="AF19" s="920"/>
      <c r="AG19" s="920"/>
      <c r="AH19" s="921"/>
    </row>
    <row r="20" spans="1:34" ht="16.350000000000001" customHeight="1" x14ac:dyDescent="0.15">
      <c r="A20" s="903"/>
      <c r="B20" s="904"/>
      <c r="C20" s="913" t="s">
        <v>62</v>
      </c>
      <c r="D20" s="913"/>
      <c r="E20" s="913"/>
      <c r="F20" s="913"/>
      <c r="G20" s="913"/>
      <c r="H20" s="870" t="s">
        <v>22</v>
      </c>
      <c r="I20" s="871"/>
      <c r="J20" s="872"/>
      <c r="K20" s="120"/>
      <c r="L20" s="2"/>
      <c r="M20" s="2"/>
      <c r="N20" s="2"/>
      <c r="O20" s="2"/>
      <c r="P20" s="2"/>
      <c r="Q20" s="2" t="s">
        <v>152</v>
      </c>
      <c r="R20" s="2"/>
      <c r="S20" s="2"/>
      <c r="T20" s="2"/>
      <c r="U20" s="121"/>
      <c r="V20" s="870" t="s">
        <v>24</v>
      </c>
      <c r="W20" s="871"/>
      <c r="X20" s="872"/>
      <c r="Y20" s="873"/>
      <c r="Z20" s="874"/>
      <c r="AA20" s="874"/>
      <c r="AB20" s="874"/>
      <c r="AC20" s="874"/>
      <c r="AD20" s="874"/>
      <c r="AE20" s="874"/>
      <c r="AF20" s="874"/>
      <c r="AG20" s="874"/>
      <c r="AH20" s="875"/>
    </row>
    <row r="21" spans="1:34" ht="16.350000000000001" customHeight="1" thickBot="1" x14ac:dyDescent="0.2">
      <c r="A21" s="905"/>
      <c r="B21" s="906"/>
      <c r="C21" s="922"/>
      <c r="D21" s="922"/>
      <c r="E21" s="922"/>
      <c r="F21" s="922"/>
      <c r="G21" s="922"/>
      <c r="H21" s="876" t="s">
        <v>25</v>
      </c>
      <c r="I21" s="876"/>
      <c r="J21" s="876"/>
      <c r="K21" s="877"/>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87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158</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847" t="s">
        <v>159</v>
      </c>
      <c r="B2" s="848"/>
      <c r="C2" s="848"/>
      <c r="D2" s="848"/>
      <c r="E2" s="848"/>
      <c r="F2" s="848"/>
      <c r="G2" s="848"/>
      <c r="H2" s="851" t="s">
        <v>160</v>
      </c>
      <c r="I2" s="852"/>
      <c r="J2" s="852"/>
      <c r="K2" s="852"/>
      <c r="L2" s="852"/>
      <c r="M2" s="852"/>
      <c r="N2" s="852"/>
      <c r="O2" s="852"/>
      <c r="P2" s="853"/>
      <c r="Q2" s="851"/>
      <c r="R2" s="853"/>
      <c r="S2" s="851" t="s">
        <v>161</v>
      </c>
      <c r="T2" s="852"/>
      <c r="U2" s="852"/>
      <c r="V2" s="852"/>
      <c r="W2" s="852"/>
      <c r="X2" s="852"/>
      <c r="Y2" s="852"/>
      <c r="Z2" s="852"/>
      <c r="AA2" s="852"/>
      <c r="AB2" s="852"/>
      <c r="AC2" s="853"/>
      <c r="AD2" s="851" t="s">
        <v>150</v>
      </c>
      <c r="AE2" s="852"/>
      <c r="AF2" s="853"/>
      <c r="AG2" s="851"/>
      <c r="AH2" s="857"/>
    </row>
    <row r="3" spans="1:34" s="81" customFormat="1" ht="18" customHeight="1" thickBot="1" x14ac:dyDescent="0.2">
      <c r="A3" s="811"/>
      <c r="B3" s="812"/>
      <c r="C3" s="812"/>
      <c r="D3" s="812"/>
      <c r="E3" s="812"/>
      <c r="F3" s="812"/>
      <c r="G3" s="812"/>
      <c r="H3" s="1046"/>
      <c r="I3" s="825"/>
      <c r="J3" s="825"/>
      <c r="K3" s="825"/>
      <c r="L3" s="825"/>
      <c r="M3" s="825"/>
      <c r="N3" s="825"/>
      <c r="O3" s="825"/>
      <c r="P3" s="826"/>
      <c r="Q3" s="1046"/>
      <c r="R3" s="826"/>
      <c r="S3" s="1046"/>
      <c r="T3" s="825"/>
      <c r="U3" s="825"/>
      <c r="V3" s="825"/>
      <c r="W3" s="825"/>
      <c r="X3" s="825"/>
      <c r="Y3" s="825"/>
      <c r="Z3" s="825"/>
      <c r="AA3" s="825"/>
      <c r="AB3" s="825"/>
      <c r="AC3" s="826"/>
      <c r="AD3" s="827" t="s">
        <v>151</v>
      </c>
      <c r="AE3" s="822"/>
      <c r="AF3" s="823"/>
      <c r="AG3" s="827"/>
      <c r="AH3" s="846"/>
    </row>
    <row r="4" spans="1:34" ht="14.45" customHeight="1" x14ac:dyDescent="0.15">
      <c r="A4" s="860" t="s">
        <v>60</v>
      </c>
      <c r="B4" s="861"/>
      <c r="C4" s="866" t="s">
        <v>117</v>
      </c>
      <c r="D4" s="866"/>
      <c r="E4" s="866"/>
      <c r="F4" s="866"/>
      <c r="G4" s="866"/>
      <c r="H4" s="867"/>
      <c r="I4" s="867"/>
      <c r="J4" s="867"/>
      <c r="K4" s="867"/>
      <c r="L4" s="867"/>
      <c r="M4" s="867"/>
      <c r="N4" s="867"/>
      <c r="O4" s="867"/>
      <c r="P4" s="867"/>
      <c r="Q4" s="867"/>
      <c r="R4" s="867"/>
      <c r="S4" s="867"/>
      <c r="T4" s="867"/>
      <c r="U4" s="867"/>
      <c r="V4" s="867"/>
      <c r="W4" s="867"/>
      <c r="X4" s="867"/>
      <c r="Y4" s="867"/>
      <c r="Z4" s="867"/>
      <c r="AA4" s="867"/>
      <c r="AB4" s="867"/>
      <c r="AC4" s="867"/>
      <c r="AD4" s="867"/>
      <c r="AE4" s="867"/>
      <c r="AF4" s="867"/>
      <c r="AG4" s="867"/>
      <c r="AH4" s="868"/>
    </row>
    <row r="5" spans="1:34" s="85" customFormat="1" ht="15" customHeight="1" x14ac:dyDescent="0.15">
      <c r="A5" s="862"/>
      <c r="B5" s="863"/>
      <c r="C5" s="795" t="s">
        <v>7</v>
      </c>
      <c r="D5" s="796"/>
      <c r="E5" s="796"/>
      <c r="F5" s="796"/>
      <c r="G5" s="797"/>
      <c r="H5" s="1047"/>
      <c r="I5" s="1048"/>
      <c r="J5" s="1048"/>
      <c r="K5" s="1048"/>
      <c r="L5" s="1048"/>
      <c r="M5" s="1048"/>
      <c r="N5" s="1048"/>
      <c r="O5" s="1048"/>
      <c r="P5" s="1048"/>
      <c r="Q5" s="1048"/>
      <c r="R5" s="1048"/>
      <c r="S5" s="1048"/>
      <c r="T5" s="1048"/>
      <c r="U5" s="1048"/>
      <c r="V5" s="1048"/>
      <c r="W5" s="1048"/>
      <c r="X5" s="1048"/>
      <c r="Y5" s="1048"/>
      <c r="Z5" s="1048"/>
      <c r="AA5" s="1048"/>
      <c r="AB5" s="1048"/>
      <c r="AC5" s="1048"/>
      <c r="AD5" s="1048"/>
      <c r="AE5" s="1048"/>
      <c r="AF5" s="1048"/>
      <c r="AG5" s="1048"/>
      <c r="AH5" s="1049"/>
    </row>
    <row r="6" spans="1:34" s="85" customFormat="1" ht="30" customHeight="1" x14ac:dyDescent="0.15">
      <c r="A6" s="862"/>
      <c r="B6" s="863"/>
      <c r="C6" s="765" t="s">
        <v>61</v>
      </c>
      <c r="D6" s="765"/>
      <c r="E6" s="765"/>
      <c r="F6" s="765"/>
      <c r="G6" s="765"/>
      <c r="H6" s="786"/>
      <c r="I6" s="787"/>
      <c r="J6" s="787"/>
      <c r="K6" s="787"/>
      <c r="L6" s="787"/>
      <c r="M6" s="787"/>
      <c r="N6" s="787"/>
      <c r="O6" s="787"/>
      <c r="P6" s="787"/>
      <c r="Q6" s="787"/>
      <c r="R6" s="787"/>
      <c r="S6" s="787"/>
      <c r="T6" s="787"/>
      <c r="U6" s="787"/>
      <c r="V6" s="787"/>
      <c r="W6" s="787"/>
      <c r="X6" s="787"/>
      <c r="Y6" s="787"/>
      <c r="Z6" s="787"/>
      <c r="AA6" s="787"/>
      <c r="AB6" s="787"/>
      <c r="AC6" s="787"/>
      <c r="AD6" s="787"/>
      <c r="AE6" s="787"/>
      <c r="AF6" s="787"/>
      <c r="AG6" s="787"/>
      <c r="AH6" s="788"/>
    </row>
    <row r="7" spans="1:34" s="85" customFormat="1" ht="15" customHeight="1" x14ac:dyDescent="0.15">
      <c r="A7" s="862"/>
      <c r="B7" s="863"/>
      <c r="C7" s="765" t="s">
        <v>38</v>
      </c>
      <c r="D7" s="765"/>
      <c r="E7" s="765"/>
      <c r="F7" s="765"/>
      <c r="G7" s="765"/>
      <c r="H7" s="642" t="s">
        <v>10</v>
      </c>
      <c r="I7" s="643"/>
      <c r="J7" s="643"/>
      <c r="K7" s="643"/>
      <c r="L7" s="1020"/>
      <c r="M7" s="1020"/>
      <c r="N7" s="95" t="s">
        <v>11</v>
      </c>
      <c r="O7" s="1020"/>
      <c r="P7" s="1020"/>
      <c r="Q7" s="27" t="s">
        <v>12</v>
      </c>
      <c r="R7" s="643"/>
      <c r="S7" s="643"/>
      <c r="T7" s="643"/>
      <c r="U7" s="643"/>
      <c r="V7" s="643"/>
      <c r="W7" s="643"/>
      <c r="X7" s="643"/>
      <c r="Y7" s="643"/>
      <c r="Z7" s="643"/>
      <c r="AA7" s="643"/>
      <c r="AB7" s="643"/>
      <c r="AC7" s="643"/>
      <c r="AD7" s="643"/>
      <c r="AE7" s="643"/>
      <c r="AF7" s="643"/>
      <c r="AG7" s="643"/>
      <c r="AH7" s="703"/>
    </row>
    <row r="8" spans="1:34" s="85" customFormat="1" ht="15" customHeight="1" x14ac:dyDescent="0.15">
      <c r="A8" s="862"/>
      <c r="B8" s="863"/>
      <c r="C8" s="765"/>
      <c r="D8" s="765"/>
      <c r="E8" s="765"/>
      <c r="F8" s="765"/>
      <c r="G8" s="765"/>
      <c r="H8" s="646"/>
      <c r="I8" s="597"/>
      <c r="J8" s="597"/>
      <c r="K8" s="597"/>
      <c r="L8" s="104" t="s">
        <v>13</v>
      </c>
      <c r="M8" s="104" t="s">
        <v>14</v>
      </c>
      <c r="N8" s="597"/>
      <c r="O8" s="597"/>
      <c r="P8" s="597"/>
      <c r="Q8" s="597"/>
      <c r="R8" s="597"/>
      <c r="S8" s="597"/>
      <c r="T8" s="597"/>
      <c r="U8" s="597"/>
      <c r="V8" s="104" t="s">
        <v>15</v>
      </c>
      <c r="W8" s="104" t="s">
        <v>16</v>
      </c>
      <c r="X8" s="597"/>
      <c r="Y8" s="597"/>
      <c r="Z8" s="597"/>
      <c r="AA8" s="597"/>
      <c r="AB8" s="597"/>
      <c r="AC8" s="597"/>
      <c r="AD8" s="597"/>
      <c r="AE8" s="597"/>
      <c r="AF8" s="597"/>
      <c r="AG8" s="597"/>
      <c r="AH8" s="704"/>
    </row>
    <row r="9" spans="1:34" s="85" customFormat="1" ht="15" customHeight="1" x14ac:dyDescent="0.15">
      <c r="A9" s="862"/>
      <c r="B9" s="863"/>
      <c r="C9" s="765"/>
      <c r="D9" s="765"/>
      <c r="E9" s="765"/>
      <c r="F9" s="765"/>
      <c r="G9" s="765"/>
      <c r="H9" s="646"/>
      <c r="I9" s="597"/>
      <c r="J9" s="597"/>
      <c r="K9" s="597"/>
      <c r="L9" s="104" t="s">
        <v>17</v>
      </c>
      <c r="M9" s="104" t="s">
        <v>18</v>
      </c>
      <c r="N9" s="597"/>
      <c r="O9" s="597"/>
      <c r="P9" s="597"/>
      <c r="Q9" s="597"/>
      <c r="R9" s="597"/>
      <c r="S9" s="597"/>
      <c r="T9" s="597"/>
      <c r="U9" s="597"/>
      <c r="V9" s="104" t="s">
        <v>19</v>
      </c>
      <c r="W9" s="104" t="s">
        <v>20</v>
      </c>
      <c r="X9" s="597"/>
      <c r="Y9" s="597"/>
      <c r="Z9" s="597"/>
      <c r="AA9" s="597"/>
      <c r="AB9" s="597"/>
      <c r="AC9" s="597"/>
      <c r="AD9" s="597"/>
      <c r="AE9" s="597"/>
      <c r="AF9" s="597"/>
      <c r="AG9" s="597"/>
      <c r="AH9" s="704"/>
    </row>
    <row r="10" spans="1:34" s="85" customFormat="1" ht="18.95" customHeight="1" x14ac:dyDescent="0.15">
      <c r="A10" s="862"/>
      <c r="B10" s="863"/>
      <c r="C10" s="765"/>
      <c r="D10" s="765"/>
      <c r="E10" s="765"/>
      <c r="F10" s="765"/>
      <c r="G10" s="765"/>
      <c r="H10" s="729"/>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1"/>
    </row>
    <row r="11" spans="1:34" s="85" customFormat="1" ht="15" customHeight="1" x14ac:dyDescent="0.15">
      <c r="A11" s="862"/>
      <c r="B11" s="863"/>
      <c r="C11" s="765" t="s">
        <v>62</v>
      </c>
      <c r="D11" s="765"/>
      <c r="E11" s="765"/>
      <c r="F11" s="765"/>
      <c r="G11" s="765"/>
      <c r="H11" s="767" t="s">
        <v>22</v>
      </c>
      <c r="I11" s="768"/>
      <c r="J11" s="769"/>
      <c r="K11" s="691"/>
      <c r="L11" s="692"/>
      <c r="M11" s="692"/>
      <c r="N11" s="692"/>
      <c r="O11" s="692"/>
      <c r="P11" s="692"/>
      <c r="Q11" s="29" t="s">
        <v>23</v>
      </c>
      <c r="R11" s="30"/>
      <c r="S11" s="693"/>
      <c r="T11" s="693"/>
      <c r="U11" s="694"/>
      <c r="V11" s="767" t="s">
        <v>24</v>
      </c>
      <c r="W11" s="768"/>
      <c r="X11" s="769"/>
      <c r="Y11" s="1017"/>
      <c r="Z11" s="1018"/>
      <c r="AA11" s="1018"/>
      <c r="AB11" s="1018"/>
      <c r="AC11" s="1018"/>
      <c r="AD11" s="1018"/>
      <c r="AE11" s="1018"/>
      <c r="AF11" s="1018"/>
      <c r="AG11" s="1018"/>
      <c r="AH11" s="1019"/>
    </row>
    <row r="12" spans="1:34" s="85" customFormat="1" ht="15" customHeight="1" x14ac:dyDescent="0.15">
      <c r="A12" s="864"/>
      <c r="B12" s="865"/>
      <c r="C12" s="765"/>
      <c r="D12" s="765"/>
      <c r="E12" s="765"/>
      <c r="F12" s="765"/>
      <c r="G12" s="765"/>
      <c r="H12" s="696" t="s">
        <v>25</v>
      </c>
      <c r="I12" s="696"/>
      <c r="J12" s="696"/>
      <c r="K12" s="1017"/>
      <c r="L12" s="1018"/>
      <c r="M12" s="1018"/>
      <c r="N12" s="1018"/>
      <c r="O12" s="1018"/>
      <c r="P12" s="1018"/>
      <c r="Q12" s="1018"/>
      <c r="R12" s="1018"/>
      <c r="S12" s="1018"/>
      <c r="T12" s="1018"/>
      <c r="U12" s="1018"/>
      <c r="V12" s="1018"/>
      <c r="W12" s="1018"/>
      <c r="X12" s="1018"/>
      <c r="Y12" s="1018"/>
      <c r="Z12" s="1018"/>
      <c r="AA12" s="1018"/>
      <c r="AB12" s="1018"/>
      <c r="AC12" s="1018"/>
      <c r="AD12" s="1018"/>
      <c r="AE12" s="1018"/>
      <c r="AF12" s="1018"/>
      <c r="AG12" s="1018"/>
      <c r="AH12" s="1019"/>
    </row>
    <row r="13" spans="1:34" s="85" customFormat="1" ht="15" customHeight="1" x14ac:dyDescent="0.15">
      <c r="A13" s="1040" t="s">
        <v>63</v>
      </c>
      <c r="B13" s="1041"/>
      <c r="C13" s="765" t="s">
        <v>7</v>
      </c>
      <c r="D13" s="765"/>
      <c r="E13" s="765"/>
      <c r="F13" s="765"/>
      <c r="G13" s="765"/>
      <c r="H13" s="1038"/>
      <c r="I13" s="1038"/>
      <c r="J13" s="1038"/>
      <c r="K13" s="1038"/>
      <c r="L13" s="1038"/>
      <c r="M13" s="1038"/>
      <c r="N13" s="1038"/>
      <c r="O13" s="1038"/>
      <c r="P13" s="765" t="s">
        <v>40</v>
      </c>
      <c r="Q13" s="765"/>
      <c r="R13" s="765"/>
      <c r="S13" s="642" t="s">
        <v>10</v>
      </c>
      <c r="T13" s="643"/>
      <c r="U13" s="643"/>
      <c r="V13" s="643"/>
      <c r="W13" s="1020"/>
      <c r="X13" s="1020"/>
      <c r="Y13" s="95" t="s">
        <v>11</v>
      </c>
      <c r="Z13" s="1020"/>
      <c r="AA13" s="1020"/>
      <c r="AB13" s="27" t="s">
        <v>12</v>
      </c>
      <c r="AC13" s="822"/>
      <c r="AD13" s="822"/>
      <c r="AE13" s="822"/>
      <c r="AF13" s="822"/>
      <c r="AG13" s="822"/>
      <c r="AH13" s="846"/>
    </row>
    <row r="14" spans="1:34" s="85" customFormat="1" ht="21" customHeight="1" x14ac:dyDescent="0.15">
      <c r="A14" s="862"/>
      <c r="B14" s="863"/>
      <c r="C14" s="765" t="s">
        <v>64</v>
      </c>
      <c r="D14" s="765"/>
      <c r="E14" s="765"/>
      <c r="F14" s="765"/>
      <c r="G14" s="765"/>
      <c r="H14" s="1038"/>
      <c r="I14" s="1038"/>
      <c r="J14" s="1038"/>
      <c r="K14" s="1038"/>
      <c r="L14" s="1038"/>
      <c r="M14" s="1038"/>
      <c r="N14" s="1038"/>
      <c r="O14" s="1038"/>
      <c r="P14" s="765"/>
      <c r="Q14" s="765"/>
      <c r="R14" s="765"/>
      <c r="S14" s="829"/>
      <c r="T14" s="830"/>
      <c r="U14" s="830"/>
      <c r="V14" s="830"/>
      <c r="W14" s="830"/>
      <c r="X14" s="830"/>
      <c r="Y14" s="830"/>
      <c r="Z14" s="830"/>
      <c r="AA14" s="830"/>
      <c r="AB14" s="830"/>
      <c r="AC14" s="830"/>
      <c r="AD14" s="830"/>
      <c r="AE14" s="830"/>
      <c r="AF14" s="830"/>
      <c r="AG14" s="830"/>
      <c r="AH14" s="831"/>
    </row>
    <row r="15" spans="1:34" s="85" customFormat="1" ht="19.5" customHeight="1" x14ac:dyDescent="0.15">
      <c r="A15" s="862"/>
      <c r="B15" s="863"/>
      <c r="C15" s="765" t="s">
        <v>65</v>
      </c>
      <c r="D15" s="765"/>
      <c r="E15" s="765"/>
      <c r="F15" s="765"/>
      <c r="G15" s="765"/>
      <c r="H15" s="1039"/>
      <c r="I15" s="1039"/>
      <c r="J15" s="1039"/>
      <c r="K15" s="1039"/>
      <c r="L15" s="1039"/>
      <c r="M15" s="1039"/>
      <c r="N15" s="1039"/>
      <c r="O15" s="1039"/>
      <c r="P15" s="765"/>
      <c r="Q15" s="765"/>
      <c r="R15" s="765"/>
      <c r="S15" s="832"/>
      <c r="T15" s="833"/>
      <c r="U15" s="833"/>
      <c r="V15" s="833"/>
      <c r="W15" s="833"/>
      <c r="X15" s="833"/>
      <c r="Y15" s="833"/>
      <c r="Z15" s="833"/>
      <c r="AA15" s="833"/>
      <c r="AB15" s="833"/>
      <c r="AC15" s="833"/>
      <c r="AD15" s="833"/>
      <c r="AE15" s="833"/>
      <c r="AF15" s="833"/>
      <c r="AG15" s="833"/>
      <c r="AH15" s="834"/>
    </row>
    <row r="16" spans="1:34" s="85" customFormat="1" ht="29.25" customHeight="1" x14ac:dyDescent="0.15">
      <c r="A16" s="862"/>
      <c r="B16" s="863"/>
      <c r="C16" s="943" t="s">
        <v>122</v>
      </c>
      <c r="D16" s="943"/>
      <c r="E16" s="943"/>
      <c r="F16" s="943"/>
      <c r="G16" s="943"/>
      <c r="H16" s="943"/>
      <c r="I16" s="943"/>
      <c r="J16" s="943"/>
      <c r="K16" s="943"/>
      <c r="L16" s="943"/>
      <c r="M16" s="943"/>
      <c r="N16" s="943"/>
      <c r="O16" s="943"/>
      <c r="P16" s="943"/>
      <c r="Q16" s="943"/>
      <c r="R16" s="943"/>
      <c r="S16" s="943"/>
      <c r="T16" s="943"/>
      <c r="U16" s="943"/>
      <c r="V16" s="943"/>
      <c r="W16" s="943"/>
      <c r="X16" s="943"/>
      <c r="Y16" s="943"/>
      <c r="Z16" s="943"/>
      <c r="AA16" s="943"/>
      <c r="AB16" s="943"/>
      <c r="AC16" s="943"/>
      <c r="AD16" s="943"/>
      <c r="AE16" s="943"/>
      <c r="AF16" s="943"/>
      <c r="AG16" s="943"/>
      <c r="AH16" s="944"/>
    </row>
    <row r="17" spans="1:34" s="85" customFormat="1" ht="33.75" customHeight="1" x14ac:dyDescent="0.15">
      <c r="A17" s="862"/>
      <c r="B17" s="863"/>
      <c r="C17" s="836" t="s">
        <v>169</v>
      </c>
      <c r="D17" s="836"/>
      <c r="E17" s="836"/>
      <c r="F17" s="840" t="s">
        <v>168</v>
      </c>
      <c r="G17" s="840"/>
      <c r="H17" s="840"/>
      <c r="I17" s="840"/>
      <c r="J17" s="840"/>
      <c r="K17" s="840"/>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1"/>
    </row>
    <row r="18" spans="1:34" s="85" customFormat="1" ht="24.75" customHeight="1" x14ac:dyDescent="0.15">
      <c r="A18" s="862"/>
      <c r="B18" s="863"/>
      <c r="C18" s="836"/>
      <c r="D18" s="836"/>
      <c r="E18" s="836"/>
      <c r="F18" s="836" t="s">
        <v>170</v>
      </c>
      <c r="G18" s="836"/>
      <c r="H18" s="836"/>
      <c r="I18" s="836"/>
      <c r="J18" s="836"/>
      <c r="K18" s="836"/>
      <c r="L18" s="836"/>
      <c r="M18" s="836"/>
      <c r="N18" s="836"/>
      <c r="O18" s="836"/>
      <c r="P18" s="836"/>
      <c r="Q18" s="836"/>
      <c r="R18" s="836"/>
      <c r="S18" s="836"/>
      <c r="T18" s="836"/>
      <c r="U18" s="836"/>
      <c r="V18" s="836"/>
      <c r="W18" s="836"/>
      <c r="X18" s="836"/>
      <c r="Y18" s="836"/>
      <c r="Z18" s="836"/>
      <c r="AA18" s="836"/>
      <c r="AB18" s="836"/>
      <c r="AC18" s="836"/>
      <c r="AD18" s="836"/>
      <c r="AE18" s="836"/>
      <c r="AF18" s="836"/>
      <c r="AG18" s="836"/>
      <c r="AH18" s="1043"/>
    </row>
    <row r="19" spans="1:34" s="85" customFormat="1" ht="27" customHeight="1" thickBot="1" x14ac:dyDescent="0.2">
      <c r="A19" s="862"/>
      <c r="B19" s="863"/>
      <c r="C19" s="1042"/>
      <c r="D19" s="1042"/>
      <c r="E19" s="1042"/>
      <c r="F19" s="1042"/>
      <c r="G19" s="1042"/>
      <c r="H19" s="1042"/>
      <c r="I19" s="1042"/>
      <c r="J19" s="1042"/>
      <c r="K19" s="1044"/>
      <c r="L19" s="1044"/>
      <c r="M19" s="1044"/>
      <c r="N19" s="1044"/>
      <c r="O19" s="1044"/>
      <c r="P19" s="1044"/>
      <c r="Q19" s="1044"/>
      <c r="R19" s="1044"/>
      <c r="S19" s="1044"/>
      <c r="T19" s="1044"/>
      <c r="U19" s="1044"/>
      <c r="V19" s="1044"/>
      <c r="W19" s="1044"/>
      <c r="X19" s="1044"/>
      <c r="Y19" s="1044"/>
      <c r="Z19" s="1044"/>
      <c r="AA19" s="1044"/>
      <c r="AB19" s="1044"/>
      <c r="AC19" s="1044"/>
      <c r="AD19" s="1044"/>
      <c r="AE19" s="1044"/>
      <c r="AF19" s="1044"/>
      <c r="AG19" s="1044"/>
      <c r="AH19" s="1045"/>
    </row>
    <row r="20" spans="1:34" s="85" customFormat="1" ht="15" customHeight="1" x14ac:dyDescent="0.15">
      <c r="A20" s="1033" t="s">
        <v>85</v>
      </c>
      <c r="B20" s="1034"/>
      <c r="C20" s="1034"/>
      <c r="D20" s="1034"/>
      <c r="E20" s="1034"/>
      <c r="F20" s="1034"/>
      <c r="G20" s="1034"/>
      <c r="H20" s="1034"/>
      <c r="I20" s="1034"/>
      <c r="J20" s="1034"/>
      <c r="K20" s="1034"/>
      <c r="L20" s="1034"/>
      <c r="M20" s="1034"/>
      <c r="N20" s="1034"/>
      <c r="O20" s="1034"/>
      <c r="P20" s="1034"/>
      <c r="Q20" s="1034"/>
      <c r="R20" s="1034"/>
      <c r="S20" s="1034"/>
      <c r="T20" s="1034"/>
      <c r="U20" s="1034"/>
      <c r="V20" s="1034"/>
      <c r="W20" s="1034"/>
      <c r="X20" s="1034"/>
      <c r="Y20" s="1034"/>
      <c r="Z20" s="1034"/>
      <c r="AA20" s="1034"/>
      <c r="AB20" s="1034"/>
      <c r="AC20" s="1034"/>
      <c r="AD20" s="1034"/>
      <c r="AE20" s="1034"/>
      <c r="AF20" s="1034"/>
      <c r="AG20" s="1034"/>
      <c r="AH20" s="1035"/>
    </row>
    <row r="21" spans="1:34" s="116" customFormat="1" ht="15" customHeight="1" thickBot="1" x14ac:dyDescent="0.2">
      <c r="A21" s="1002" t="s">
        <v>86</v>
      </c>
      <c r="B21" s="1003"/>
      <c r="C21" s="1003"/>
      <c r="D21" s="1003"/>
      <c r="E21" s="1003"/>
      <c r="F21" s="1003"/>
      <c r="G21" s="1003"/>
      <c r="H21" s="1003"/>
      <c r="I21" s="1003"/>
      <c r="J21" s="1003"/>
      <c r="K21" s="1003"/>
      <c r="L21" s="1003"/>
      <c r="M21" s="1004"/>
      <c r="N21" s="1036"/>
      <c r="O21" s="1037"/>
      <c r="P21" s="1037"/>
      <c r="Q21" s="122"/>
      <c r="R21" s="122"/>
      <c r="S21" s="123" t="s">
        <v>87</v>
      </c>
      <c r="T21" s="1003" t="s">
        <v>88</v>
      </c>
      <c r="U21" s="1003"/>
      <c r="V21" s="1003"/>
      <c r="W21" s="1003"/>
      <c r="X21" s="1003"/>
      <c r="Y21" s="1003"/>
      <c r="Z21" s="1003"/>
      <c r="AA21" s="1003"/>
      <c r="AB21" s="1003"/>
      <c r="AC21" s="1004"/>
      <c r="AD21" s="1005"/>
      <c r="AE21" s="1006"/>
      <c r="AF21" s="1006"/>
      <c r="AG21" s="122" t="s">
        <v>89</v>
      </c>
      <c r="AH21" s="87"/>
    </row>
    <row r="22" spans="1:34" s="85" customFormat="1" ht="14.25" customHeight="1" x14ac:dyDescent="0.15">
      <c r="A22" s="1026" t="s">
        <v>90</v>
      </c>
      <c r="B22" s="987" t="s">
        <v>66</v>
      </c>
      <c r="C22" s="987"/>
      <c r="D22" s="987"/>
      <c r="E22" s="987"/>
      <c r="F22" s="987"/>
      <c r="G22" s="987"/>
      <c r="H22" s="987"/>
      <c r="I22" s="987"/>
      <c r="J22" s="987"/>
      <c r="K22" s="987"/>
      <c r="L22" s="987"/>
      <c r="M22" s="987"/>
      <c r="N22" s="987"/>
      <c r="O22" s="987"/>
      <c r="P22" s="987"/>
      <c r="Q22" s="987"/>
      <c r="R22" s="987"/>
      <c r="S22" s="987"/>
      <c r="T22" s="987"/>
      <c r="U22" s="987"/>
      <c r="V22" s="987"/>
      <c r="W22" s="987"/>
      <c r="X22" s="987"/>
      <c r="Y22" s="987"/>
      <c r="Z22" s="987"/>
      <c r="AA22" s="987"/>
      <c r="AB22" s="987"/>
      <c r="AC22" s="987"/>
      <c r="AD22" s="987"/>
      <c r="AE22" s="987"/>
      <c r="AF22" s="987"/>
      <c r="AG22" s="987"/>
      <c r="AH22" s="988"/>
    </row>
    <row r="23" spans="1:34" s="85" customFormat="1" ht="21.2" customHeight="1" x14ac:dyDescent="0.15">
      <c r="A23" s="1027"/>
      <c r="B23" s="821" t="s">
        <v>67</v>
      </c>
      <c r="C23" s="822"/>
      <c r="D23" s="822"/>
      <c r="E23" s="822"/>
      <c r="F23" s="822"/>
      <c r="G23" s="822"/>
      <c r="H23" s="822"/>
      <c r="I23" s="822"/>
      <c r="J23" s="823"/>
      <c r="K23" s="795" t="s">
        <v>91</v>
      </c>
      <c r="L23" s="796"/>
      <c r="M23" s="796"/>
      <c r="N23" s="796"/>
      <c r="O23" s="796"/>
      <c r="P23" s="797"/>
      <c r="Q23" s="795" t="s">
        <v>80</v>
      </c>
      <c r="R23" s="796"/>
      <c r="S23" s="796"/>
      <c r="T23" s="796"/>
      <c r="U23" s="796"/>
      <c r="V23" s="796"/>
      <c r="W23" s="765" t="s">
        <v>81</v>
      </c>
      <c r="X23" s="765"/>
      <c r="Y23" s="765"/>
      <c r="Z23" s="765"/>
      <c r="AA23" s="765"/>
      <c r="AB23" s="765"/>
      <c r="AC23" s="1029" t="s">
        <v>92</v>
      </c>
      <c r="AD23" s="796"/>
      <c r="AE23" s="796"/>
      <c r="AF23" s="796"/>
      <c r="AG23" s="796"/>
      <c r="AH23" s="1025"/>
    </row>
    <row r="24" spans="1:34" s="85" customFormat="1" ht="16.350000000000001" customHeight="1" x14ac:dyDescent="0.15">
      <c r="A24" s="1027"/>
      <c r="B24" s="804"/>
      <c r="C24" s="805"/>
      <c r="D24" s="805"/>
      <c r="E24" s="805"/>
      <c r="F24" s="805"/>
      <c r="G24" s="805"/>
      <c r="H24" s="805"/>
      <c r="I24" s="805"/>
      <c r="J24" s="806"/>
      <c r="K24" s="795" t="s">
        <v>82</v>
      </c>
      <c r="L24" s="796"/>
      <c r="M24" s="797"/>
      <c r="N24" s="795" t="s">
        <v>83</v>
      </c>
      <c r="O24" s="796"/>
      <c r="P24" s="797"/>
      <c r="Q24" s="795" t="s">
        <v>82</v>
      </c>
      <c r="R24" s="796"/>
      <c r="S24" s="797"/>
      <c r="T24" s="795" t="s">
        <v>83</v>
      </c>
      <c r="U24" s="796"/>
      <c r="V24" s="797"/>
      <c r="W24" s="795" t="s">
        <v>82</v>
      </c>
      <c r="X24" s="796"/>
      <c r="Y24" s="797"/>
      <c r="Z24" s="795" t="s">
        <v>83</v>
      </c>
      <c r="AA24" s="796"/>
      <c r="AB24" s="797"/>
      <c r="AC24" s="795" t="s">
        <v>82</v>
      </c>
      <c r="AD24" s="796"/>
      <c r="AE24" s="797"/>
      <c r="AF24" s="795" t="s">
        <v>83</v>
      </c>
      <c r="AG24" s="796"/>
      <c r="AH24" s="1025"/>
    </row>
    <row r="25" spans="1:34" s="85" customFormat="1" ht="16.350000000000001" customHeight="1" x14ac:dyDescent="0.15">
      <c r="A25" s="1027"/>
      <c r="B25" s="1024" t="s">
        <v>71</v>
      </c>
      <c r="C25" s="796"/>
      <c r="D25" s="796"/>
      <c r="E25" s="796"/>
      <c r="F25" s="796"/>
      <c r="G25" s="796"/>
      <c r="H25" s="796"/>
      <c r="I25" s="796"/>
      <c r="J25" s="797"/>
      <c r="K25" s="795"/>
      <c r="L25" s="796"/>
      <c r="M25" s="797"/>
      <c r="N25" s="795"/>
      <c r="O25" s="796"/>
      <c r="P25" s="797"/>
      <c r="Q25" s="795"/>
      <c r="R25" s="796"/>
      <c r="S25" s="797"/>
      <c r="T25" s="795"/>
      <c r="U25" s="796"/>
      <c r="V25" s="797"/>
      <c r="W25" s="795"/>
      <c r="X25" s="796"/>
      <c r="Y25" s="797"/>
      <c r="Z25" s="795"/>
      <c r="AA25" s="796"/>
      <c r="AB25" s="797"/>
      <c r="AC25" s="795"/>
      <c r="AD25" s="796"/>
      <c r="AE25" s="797"/>
      <c r="AF25" s="795"/>
      <c r="AG25" s="796"/>
      <c r="AH25" s="1025"/>
    </row>
    <row r="26" spans="1:34" s="85" customFormat="1" ht="16.350000000000001" customHeight="1" x14ac:dyDescent="0.15">
      <c r="A26" s="1027"/>
      <c r="B26" s="1024" t="s">
        <v>72</v>
      </c>
      <c r="C26" s="796"/>
      <c r="D26" s="796"/>
      <c r="E26" s="796"/>
      <c r="F26" s="796"/>
      <c r="G26" s="796"/>
      <c r="H26" s="796"/>
      <c r="I26" s="796"/>
      <c r="J26" s="797"/>
      <c r="K26" s="795"/>
      <c r="L26" s="796"/>
      <c r="M26" s="797"/>
      <c r="N26" s="795"/>
      <c r="O26" s="796"/>
      <c r="P26" s="797"/>
      <c r="Q26" s="795"/>
      <c r="R26" s="796"/>
      <c r="S26" s="797"/>
      <c r="T26" s="795"/>
      <c r="U26" s="796"/>
      <c r="V26" s="797"/>
      <c r="W26" s="795"/>
      <c r="X26" s="796"/>
      <c r="Y26" s="797"/>
      <c r="Z26" s="795"/>
      <c r="AA26" s="796"/>
      <c r="AB26" s="797"/>
      <c r="AC26" s="795"/>
      <c r="AD26" s="796"/>
      <c r="AE26" s="797"/>
      <c r="AF26" s="795"/>
      <c r="AG26" s="796"/>
      <c r="AH26" s="1025"/>
    </row>
    <row r="27" spans="1:34" s="85" customFormat="1" ht="14.25" customHeight="1" x14ac:dyDescent="0.15">
      <c r="A27" s="1027"/>
      <c r="B27" s="1021" t="s">
        <v>85</v>
      </c>
      <c r="C27" s="1022"/>
      <c r="D27" s="1022"/>
      <c r="E27" s="1022"/>
      <c r="F27" s="1022"/>
      <c r="G27" s="1022"/>
      <c r="H27" s="1022"/>
      <c r="I27" s="1022"/>
      <c r="J27" s="1022"/>
      <c r="K27" s="1022"/>
      <c r="L27" s="1022"/>
      <c r="M27" s="1022"/>
      <c r="N27" s="1022"/>
      <c r="O27" s="1022"/>
      <c r="P27" s="1022"/>
      <c r="Q27" s="1022"/>
      <c r="R27" s="1022"/>
      <c r="S27" s="1022"/>
      <c r="T27" s="1022"/>
      <c r="U27" s="1022"/>
      <c r="V27" s="1022"/>
      <c r="W27" s="1022"/>
      <c r="X27" s="1022"/>
      <c r="Y27" s="1022"/>
      <c r="Z27" s="1022"/>
      <c r="AA27" s="1022"/>
      <c r="AB27" s="1022"/>
      <c r="AC27" s="1022"/>
      <c r="AD27" s="1022"/>
      <c r="AE27" s="1022"/>
      <c r="AF27" s="1022"/>
      <c r="AG27" s="1022"/>
      <c r="AH27" s="1023"/>
    </row>
    <row r="28" spans="1:34" s="85" customFormat="1" ht="16.350000000000001" customHeight="1" x14ac:dyDescent="0.15">
      <c r="A28" s="1032"/>
      <c r="B28" s="989" t="s">
        <v>93</v>
      </c>
      <c r="C28" s="990"/>
      <c r="D28" s="990"/>
      <c r="E28" s="990"/>
      <c r="F28" s="990"/>
      <c r="G28" s="990"/>
      <c r="H28" s="990"/>
      <c r="I28" s="990"/>
      <c r="J28" s="991"/>
      <c r="K28" s="998" t="s">
        <v>94</v>
      </c>
      <c r="L28" s="998"/>
      <c r="M28" s="998"/>
      <c r="N28" s="998" t="s">
        <v>95</v>
      </c>
      <c r="O28" s="998"/>
      <c r="P28" s="998"/>
      <c r="Q28" s="998" t="s">
        <v>96</v>
      </c>
      <c r="R28" s="998"/>
      <c r="S28" s="998"/>
      <c r="T28" s="998" t="s">
        <v>97</v>
      </c>
      <c r="U28" s="998"/>
      <c r="V28" s="998"/>
      <c r="W28" s="998" t="s">
        <v>98</v>
      </c>
      <c r="X28" s="998"/>
      <c r="Y28" s="998"/>
      <c r="Z28" s="998" t="s">
        <v>99</v>
      </c>
      <c r="AA28" s="998"/>
      <c r="AB28" s="998"/>
      <c r="AC28" s="998" t="s">
        <v>100</v>
      </c>
      <c r="AD28" s="998"/>
      <c r="AE28" s="998"/>
      <c r="AF28" s="998" t="s">
        <v>101</v>
      </c>
      <c r="AG28" s="998"/>
      <c r="AH28" s="999"/>
    </row>
    <row r="29" spans="1:34" s="85" customFormat="1" ht="15.6" customHeight="1" x14ac:dyDescent="0.15">
      <c r="A29" s="1032"/>
      <c r="B29" s="992"/>
      <c r="C29" s="993"/>
      <c r="D29" s="993"/>
      <c r="E29" s="993"/>
      <c r="F29" s="993"/>
      <c r="G29" s="993"/>
      <c r="H29" s="993"/>
      <c r="I29" s="993"/>
      <c r="J29" s="994"/>
      <c r="K29" s="998"/>
      <c r="L29" s="998"/>
      <c r="M29" s="998"/>
      <c r="N29" s="998"/>
      <c r="O29" s="998"/>
      <c r="P29" s="998"/>
      <c r="Q29" s="998"/>
      <c r="R29" s="998"/>
      <c r="S29" s="998"/>
      <c r="T29" s="998"/>
      <c r="U29" s="998"/>
      <c r="V29" s="998"/>
      <c r="W29" s="998"/>
      <c r="X29" s="998"/>
      <c r="Y29" s="998"/>
      <c r="Z29" s="998"/>
      <c r="AA29" s="998"/>
      <c r="AB29" s="998"/>
      <c r="AC29" s="998"/>
      <c r="AD29" s="998"/>
      <c r="AE29" s="998"/>
      <c r="AF29" s="998"/>
      <c r="AG29" s="998"/>
      <c r="AH29" s="999"/>
    </row>
    <row r="30" spans="1:34" s="85" customFormat="1" ht="15.95" customHeight="1" x14ac:dyDescent="0.15">
      <c r="A30" s="1032"/>
      <c r="B30" s="995"/>
      <c r="C30" s="996"/>
      <c r="D30" s="996"/>
      <c r="E30" s="996"/>
      <c r="F30" s="996"/>
      <c r="G30" s="996"/>
      <c r="H30" s="996"/>
      <c r="I30" s="996"/>
      <c r="J30" s="997"/>
      <c r="K30" s="977" t="s">
        <v>102</v>
      </c>
      <c r="L30" s="978"/>
      <c r="M30" s="978"/>
      <c r="N30" s="978"/>
      <c r="O30" s="978"/>
      <c r="P30" s="978"/>
      <c r="Q30" s="978"/>
      <c r="R30" s="978"/>
      <c r="S30" s="979"/>
      <c r="T30" s="980"/>
      <c r="U30" s="966"/>
      <c r="V30" s="966"/>
      <c r="W30" s="966"/>
      <c r="X30" s="966"/>
      <c r="Y30" s="966"/>
      <c r="Z30" s="966"/>
      <c r="AA30" s="966"/>
      <c r="AB30" s="966"/>
      <c r="AC30" s="966"/>
      <c r="AD30" s="966"/>
      <c r="AE30" s="966"/>
      <c r="AF30" s="966"/>
      <c r="AG30" s="966"/>
      <c r="AH30" s="967"/>
    </row>
    <row r="31" spans="1:34" s="85" customFormat="1" ht="15.95" customHeight="1" x14ac:dyDescent="0.15">
      <c r="A31" s="1032"/>
      <c r="B31" s="981" t="s">
        <v>103</v>
      </c>
      <c r="C31" s="982"/>
      <c r="D31" s="962"/>
      <c r="E31" s="962"/>
      <c r="F31" s="962"/>
      <c r="G31" s="962"/>
      <c r="H31" s="962"/>
      <c r="I31" s="962"/>
      <c r="J31" s="962"/>
      <c r="K31" s="963"/>
      <c r="L31" s="964"/>
      <c r="M31" s="964"/>
      <c r="N31" s="964"/>
      <c r="O31" s="964"/>
      <c r="P31" s="965" t="s">
        <v>104</v>
      </c>
      <c r="Q31" s="965"/>
      <c r="R31" s="966"/>
      <c r="S31" s="966"/>
      <c r="T31" s="966"/>
      <c r="U31" s="966"/>
      <c r="V31" s="965" t="s">
        <v>59</v>
      </c>
      <c r="W31" s="965"/>
      <c r="X31" s="964"/>
      <c r="Y31" s="964"/>
      <c r="Z31" s="964"/>
      <c r="AA31" s="964"/>
      <c r="AB31" s="965" t="s">
        <v>104</v>
      </c>
      <c r="AC31" s="965"/>
      <c r="AD31" s="966"/>
      <c r="AE31" s="966"/>
      <c r="AF31" s="966"/>
      <c r="AG31" s="966"/>
      <c r="AH31" s="967"/>
    </row>
    <row r="32" spans="1:34" s="85" customFormat="1" ht="15.95" customHeight="1" x14ac:dyDescent="0.15">
      <c r="A32" s="1032"/>
      <c r="B32" s="88"/>
      <c r="C32" s="89"/>
      <c r="D32" s="971" t="s">
        <v>105</v>
      </c>
      <c r="E32" s="971"/>
      <c r="F32" s="972"/>
      <c r="G32" s="968" t="s">
        <v>106</v>
      </c>
      <c r="H32" s="969"/>
      <c r="I32" s="969"/>
      <c r="J32" s="970"/>
      <c r="K32" s="963"/>
      <c r="L32" s="964"/>
      <c r="M32" s="964"/>
      <c r="N32" s="964"/>
      <c r="O32" s="964"/>
      <c r="P32" s="965" t="s">
        <v>104</v>
      </c>
      <c r="Q32" s="965"/>
      <c r="R32" s="966"/>
      <c r="S32" s="966"/>
      <c r="T32" s="966"/>
      <c r="U32" s="966"/>
      <c r="V32" s="965" t="s">
        <v>59</v>
      </c>
      <c r="W32" s="965"/>
      <c r="X32" s="964"/>
      <c r="Y32" s="964"/>
      <c r="Z32" s="964"/>
      <c r="AA32" s="964"/>
      <c r="AB32" s="965" t="s">
        <v>104</v>
      </c>
      <c r="AC32" s="965"/>
      <c r="AD32" s="966"/>
      <c r="AE32" s="966"/>
      <c r="AF32" s="966"/>
      <c r="AG32" s="966"/>
      <c r="AH32" s="967"/>
    </row>
    <row r="33" spans="1:34" s="85" customFormat="1" ht="15.95" customHeight="1" x14ac:dyDescent="0.15">
      <c r="A33" s="1032"/>
      <c r="B33" s="88"/>
      <c r="C33" s="89"/>
      <c r="D33" s="973"/>
      <c r="E33" s="973"/>
      <c r="F33" s="974"/>
      <c r="G33" s="968" t="s">
        <v>100</v>
      </c>
      <c r="H33" s="969"/>
      <c r="I33" s="969"/>
      <c r="J33" s="970"/>
      <c r="K33" s="963"/>
      <c r="L33" s="964"/>
      <c r="M33" s="964"/>
      <c r="N33" s="964"/>
      <c r="O33" s="964"/>
      <c r="P33" s="965" t="s">
        <v>104</v>
      </c>
      <c r="Q33" s="965"/>
      <c r="R33" s="966"/>
      <c r="S33" s="966"/>
      <c r="T33" s="966"/>
      <c r="U33" s="966"/>
      <c r="V33" s="965" t="s">
        <v>59</v>
      </c>
      <c r="W33" s="965"/>
      <c r="X33" s="964"/>
      <c r="Y33" s="964"/>
      <c r="Z33" s="964"/>
      <c r="AA33" s="964"/>
      <c r="AB33" s="965" t="s">
        <v>104</v>
      </c>
      <c r="AC33" s="965"/>
      <c r="AD33" s="966"/>
      <c r="AE33" s="966"/>
      <c r="AF33" s="966"/>
      <c r="AG33" s="966"/>
      <c r="AH33" s="967"/>
    </row>
    <row r="34" spans="1:34" s="85" customFormat="1" ht="15.95" customHeight="1" x14ac:dyDescent="0.15">
      <c r="A34" s="1027"/>
      <c r="B34" s="90"/>
      <c r="C34" s="91"/>
      <c r="D34" s="975"/>
      <c r="E34" s="975"/>
      <c r="F34" s="976"/>
      <c r="G34" s="968" t="s">
        <v>107</v>
      </c>
      <c r="H34" s="969"/>
      <c r="I34" s="969"/>
      <c r="J34" s="970"/>
      <c r="K34" s="963"/>
      <c r="L34" s="964"/>
      <c r="M34" s="964"/>
      <c r="N34" s="964"/>
      <c r="O34" s="964"/>
      <c r="P34" s="965" t="s">
        <v>104</v>
      </c>
      <c r="Q34" s="965"/>
      <c r="R34" s="966"/>
      <c r="S34" s="966"/>
      <c r="T34" s="966"/>
      <c r="U34" s="966"/>
      <c r="V34" s="965" t="s">
        <v>59</v>
      </c>
      <c r="W34" s="965"/>
      <c r="X34" s="964"/>
      <c r="Y34" s="964"/>
      <c r="Z34" s="964"/>
      <c r="AA34" s="964"/>
      <c r="AB34" s="965" t="s">
        <v>104</v>
      </c>
      <c r="AC34" s="965"/>
      <c r="AD34" s="966"/>
      <c r="AE34" s="966"/>
      <c r="AF34" s="966"/>
      <c r="AG34" s="966"/>
      <c r="AH34" s="967"/>
    </row>
    <row r="35" spans="1:34" s="85" customFormat="1" ht="16.350000000000001" customHeight="1" x14ac:dyDescent="0.15">
      <c r="A35" s="1027"/>
      <c r="B35" s="961" t="s">
        <v>108</v>
      </c>
      <c r="C35" s="962"/>
      <c r="D35" s="962"/>
      <c r="E35" s="962"/>
      <c r="F35" s="962"/>
      <c r="G35" s="962"/>
      <c r="H35" s="962"/>
      <c r="I35" s="962"/>
      <c r="J35" s="962"/>
      <c r="K35" s="963"/>
      <c r="L35" s="964"/>
      <c r="M35" s="964"/>
      <c r="N35" s="964"/>
      <c r="O35" s="964"/>
      <c r="P35" s="965" t="s">
        <v>104</v>
      </c>
      <c r="Q35" s="965"/>
      <c r="R35" s="966"/>
      <c r="S35" s="966"/>
      <c r="T35" s="966"/>
      <c r="U35" s="966"/>
      <c r="V35" s="965" t="s">
        <v>59</v>
      </c>
      <c r="W35" s="965"/>
      <c r="X35" s="964"/>
      <c r="Y35" s="964"/>
      <c r="Z35" s="964"/>
      <c r="AA35" s="964"/>
      <c r="AB35" s="965" t="s">
        <v>104</v>
      </c>
      <c r="AC35" s="965"/>
      <c r="AD35" s="966"/>
      <c r="AE35" s="966"/>
      <c r="AF35" s="966"/>
      <c r="AG35" s="966"/>
      <c r="AH35" s="967"/>
    </row>
    <row r="36" spans="1:34" s="85" customFormat="1" ht="16.350000000000001" customHeight="1" thickBot="1" x14ac:dyDescent="0.2">
      <c r="A36" s="1027"/>
      <c r="B36" s="948" t="s">
        <v>109</v>
      </c>
      <c r="C36" s="949"/>
      <c r="D36" s="949"/>
      <c r="E36" s="949"/>
      <c r="F36" s="949"/>
      <c r="G36" s="949"/>
      <c r="H36" s="949"/>
      <c r="I36" s="949"/>
      <c r="J36" s="949"/>
      <c r="K36" s="950"/>
      <c r="L36" s="951"/>
      <c r="M36" s="951"/>
      <c r="N36" s="951"/>
      <c r="O36" s="951"/>
      <c r="P36" s="951"/>
      <c r="Q36" s="951"/>
      <c r="R36" s="951"/>
      <c r="S36" s="951"/>
      <c r="T36" s="952" t="s">
        <v>110</v>
      </c>
      <c r="U36" s="952"/>
      <c r="V36" s="953"/>
      <c r="W36" s="954"/>
      <c r="X36" s="954"/>
      <c r="Y36" s="954"/>
      <c r="Z36" s="954"/>
      <c r="AA36" s="954"/>
      <c r="AB36" s="954"/>
      <c r="AC36" s="954"/>
      <c r="AD36" s="954"/>
      <c r="AE36" s="954"/>
      <c r="AF36" s="954"/>
      <c r="AG36" s="954"/>
      <c r="AH36" s="955"/>
    </row>
    <row r="37" spans="1:34" s="85" customFormat="1" ht="14.25" customHeight="1" x14ac:dyDescent="0.15">
      <c r="A37" s="1026" t="s">
        <v>111</v>
      </c>
      <c r="B37" s="987" t="s">
        <v>66</v>
      </c>
      <c r="C37" s="987"/>
      <c r="D37" s="987"/>
      <c r="E37" s="987"/>
      <c r="F37" s="987"/>
      <c r="G37" s="987"/>
      <c r="H37" s="987"/>
      <c r="I37" s="987"/>
      <c r="J37" s="987"/>
      <c r="K37" s="987"/>
      <c r="L37" s="987"/>
      <c r="M37" s="987"/>
      <c r="N37" s="987"/>
      <c r="O37" s="987"/>
      <c r="P37" s="987"/>
      <c r="Q37" s="987"/>
      <c r="R37" s="987"/>
      <c r="S37" s="987"/>
      <c r="T37" s="987"/>
      <c r="U37" s="987"/>
      <c r="V37" s="987"/>
      <c r="W37" s="987"/>
      <c r="X37" s="987"/>
      <c r="Y37" s="987"/>
      <c r="Z37" s="987"/>
      <c r="AA37" s="987"/>
      <c r="AB37" s="987"/>
      <c r="AC37" s="987"/>
      <c r="AD37" s="987"/>
      <c r="AE37" s="987"/>
      <c r="AF37" s="987"/>
      <c r="AG37" s="987"/>
      <c r="AH37" s="988"/>
    </row>
    <row r="38" spans="1:34" s="85" customFormat="1" ht="21.2" customHeight="1" x14ac:dyDescent="0.15">
      <c r="A38" s="1027"/>
      <c r="B38" s="821" t="s">
        <v>67</v>
      </c>
      <c r="C38" s="822"/>
      <c r="D38" s="822"/>
      <c r="E38" s="822"/>
      <c r="F38" s="822"/>
      <c r="G38" s="822"/>
      <c r="H38" s="822"/>
      <c r="I38" s="822"/>
      <c r="J38" s="823"/>
      <c r="K38" s="795" t="s">
        <v>91</v>
      </c>
      <c r="L38" s="796"/>
      <c r="M38" s="796"/>
      <c r="N38" s="796"/>
      <c r="O38" s="796"/>
      <c r="P38" s="797"/>
      <c r="Q38" s="795" t="s">
        <v>80</v>
      </c>
      <c r="R38" s="796"/>
      <c r="S38" s="796"/>
      <c r="T38" s="796"/>
      <c r="U38" s="796"/>
      <c r="V38" s="796"/>
      <c r="W38" s="765" t="s">
        <v>81</v>
      </c>
      <c r="X38" s="765"/>
      <c r="Y38" s="765"/>
      <c r="Z38" s="765"/>
      <c r="AA38" s="765"/>
      <c r="AB38" s="765"/>
      <c r="AC38" s="1029" t="s">
        <v>92</v>
      </c>
      <c r="AD38" s="796"/>
      <c r="AE38" s="796"/>
      <c r="AF38" s="796"/>
      <c r="AG38" s="796"/>
      <c r="AH38" s="1025"/>
    </row>
    <row r="39" spans="1:34" s="85" customFormat="1" ht="16.350000000000001" customHeight="1" x14ac:dyDescent="0.15">
      <c r="A39" s="1027"/>
      <c r="B39" s="804"/>
      <c r="C39" s="805"/>
      <c r="D39" s="805"/>
      <c r="E39" s="805"/>
      <c r="F39" s="805"/>
      <c r="G39" s="805"/>
      <c r="H39" s="805"/>
      <c r="I39" s="805"/>
      <c r="J39" s="806"/>
      <c r="K39" s="795" t="s">
        <v>82</v>
      </c>
      <c r="L39" s="796"/>
      <c r="M39" s="797"/>
      <c r="N39" s="795" t="s">
        <v>83</v>
      </c>
      <c r="O39" s="796"/>
      <c r="P39" s="797"/>
      <c r="Q39" s="795" t="s">
        <v>82</v>
      </c>
      <c r="R39" s="796"/>
      <c r="S39" s="797"/>
      <c r="T39" s="795" t="s">
        <v>83</v>
      </c>
      <c r="U39" s="796"/>
      <c r="V39" s="797"/>
      <c r="W39" s="795" t="s">
        <v>82</v>
      </c>
      <c r="X39" s="796"/>
      <c r="Y39" s="797"/>
      <c r="Z39" s="795" t="s">
        <v>83</v>
      </c>
      <c r="AA39" s="796"/>
      <c r="AB39" s="797"/>
      <c r="AC39" s="795" t="s">
        <v>82</v>
      </c>
      <c r="AD39" s="796"/>
      <c r="AE39" s="797"/>
      <c r="AF39" s="795" t="s">
        <v>83</v>
      </c>
      <c r="AG39" s="796"/>
      <c r="AH39" s="1025"/>
    </row>
    <row r="40" spans="1:34" s="85" customFormat="1" ht="16.350000000000001" customHeight="1" x14ac:dyDescent="0.15">
      <c r="A40" s="1027"/>
      <c r="B40" s="1024" t="s">
        <v>71</v>
      </c>
      <c r="C40" s="796"/>
      <c r="D40" s="796"/>
      <c r="E40" s="796"/>
      <c r="F40" s="796"/>
      <c r="G40" s="796"/>
      <c r="H40" s="796"/>
      <c r="I40" s="796"/>
      <c r="J40" s="797"/>
      <c r="K40" s="795"/>
      <c r="L40" s="796"/>
      <c r="M40" s="797"/>
      <c r="N40" s="795"/>
      <c r="O40" s="796"/>
      <c r="P40" s="797"/>
      <c r="Q40" s="795"/>
      <c r="R40" s="796"/>
      <c r="S40" s="797"/>
      <c r="T40" s="795"/>
      <c r="U40" s="796"/>
      <c r="V40" s="797"/>
      <c r="W40" s="795"/>
      <c r="X40" s="796"/>
      <c r="Y40" s="797"/>
      <c r="Z40" s="795"/>
      <c r="AA40" s="796"/>
      <c r="AB40" s="797"/>
      <c r="AC40" s="795"/>
      <c r="AD40" s="796"/>
      <c r="AE40" s="797"/>
      <c r="AF40" s="795"/>
      <c r="AG40" s="796"/>
      <c r="AH40" s="1025"/>
    </row>
    <row r="41" spans="1:34" s="85" customFormat="1" ht="16.350000000000001" customHeight="1" x14ac:dyDescent="0.15">
      <c r="A41" s="1027"/>
      <c r="B41" s="1024" t="s">
        <v>72</v>
      </c>
      <c r="C41" s="796"/>
      <c r="D41" s="796"/>
      <c r="E41" s="796"/>
      <c r="F41" s="796"/>
      <c r="G41" s="796"/>
      <c r="H41" s="796"/>
      <c r="I41" s="796"/>
      <c r="J41" s="797"/>
      <c r="K41" s="795"/>
      <c r="L41" s="796"/>
      <c r="M41" s="797"/>
      <c r="N41" s="795"/>
      <c r="O41" s="796"/>
      <c r="P41" s="797"/>
      <c r="Q41" s="795"/>
      <c r="R41" s="796"/>
      <c r="S41" s="797"/>
      <c r="T41" s="795"/>
      <c r="U41" s="796"/>
      <c r="V41" s="797"/>
      <c r="W41" s="795"/>
      <c r="X41" s="796"/>
      <c r="Y41" s="797"/>
      <c r="Z41" s="795"/>
      <c r="AA41" s="796"/>
      <c r="AB41" s="797"/>
      <c r="AC41" s="795"/>
      <c r="AD41" s="796"/>
      <c r="AE41" s="797"/>
      <c r="AF41" s="795"/>
      <c r="AG41" s="796"/>
      <c r="AH41" s="1025"/>
    </row>
    <row r="42" spans="1:34" s="85" customFormat="1" ht="14.25" customHeight="1" x14ac:dyDescent="0.15">
      <c r="A42" s="1027"/>
      <c r="B42" s="1022" t="s">
        <v>85</v>
      </c>
      <c r="C42" s="1022"/>
      <c r="D42" s="1022"/>
      <c r="E42" s="1022"/>
      <c r="F42" s="1022"/>
      <c r="G42" s="1022"/>
      <c r="H42" s="1022"/>
      <c r="I42" s="1022"/>
      <c r="J42" s="1022"/>
      <c r="K42" s="1022"/>
      <c r="L42" s="1022"/>
      <c r="M42" s="1022"/>
      <c r="N42" s="1022"/>
      <c r="O42" s="1022"/>
      <c r="P42" s="1022"/>
      <c r="Q42" s="1022"/>
      <c r="R42" s="1022"/>
      <c r="S42" s="1022"/>
      <c r="T42" s="1022"/>
      <c r="U42" s="1022"/>
      <c r="V42" s="1022"/>
      <c r="W42" s="1022"/>
      <c r="X42" s="1022"/>
      <c r="Y42" s="1022"/>
      <c r="Z42" s="1022"/>
      <c r="AA42" s="1022"/>
      <c r="AB42" s="1022"/>
      <c r="AC42" s="1022"/>
      <c r="AD42" s="1022"/>
      <c r="AE42" s="1022"/>
      <c r="AF42" s="1022"/>
      <c r="AG42" s="1022"/>
      <c r="AH42" s="1023"/>
    </row>
    <row r="43" spans="1:34" s="85" customFormat="1" ht="16.350000000000001" customHeight="1" x14ac:dyDescent="0.15">
      <c r="A43" s="1032"/>
      <c r="B43" s="989" t="s">
        <v>93</v>
      </c>
      <c r="C43" s="990"/>
      <c r="D43" s="990"/>
      <c r="E43" s="990"/>
      <c r="F43" s="990"/>
      <c r="G43" s="990"/>
      <c r="H43" s="990"/>
      <c r="I43" s="990"/>
      <c r="J43" s="991"/>
      <c r="K43" s="998" t="s">
        <v>94</v>
      </c>
      <c r="L43" s="998"/>
      <c r="M43" s="998"/>
      <c r="N43" s="998" t="s">
        <v>95</v>
      </c>
      <c r="O43" s="998"/>
      <c r="P43" s="998"/>
      <c r="Q43" s="998" t="s">
        <v>96</v>
      </c>
      <c r="R43" s="998"/>
      <c r="S43" s="998"/>
      <c r="T43" s="998" t="s">
        <v>97</v>
      </c>
      <c r="U43" s="998"/>
      <c r="V43" s="998"/>
      <c r="W43" s="998" t="s">
        <v>98</v>
      </c>
      <c r="X43" s="998"/>
      <c r="Y43" s="998"/>
      <c r="Z43" s="998" t="s">
        <v>99</v>
      </c>
      <c r="AA43" s="998"/>
      <c r="AB43" s="998"/>
      <c r="AC43" s="998" t="s">
        <v>100</v>
      </c>
      <c r="AD43" s="998"/>
      <c r="AE43" s="998"/>
      <c r="AF43" s="998" t="s">
        <v>101</v>
      </c>
      <c r="AG43" s="998"/>
      <c r="AH43" s="999"/>
    </row>
    <row r="44" spans="1:34" s="85" customFormat="1" ht="15.6" customHeight="1" x14ac:dyDescent="0.15">
      <c r="A44" s="1032"/>
      <c r="B44" s="992"/>
      <c r="C44" s="993"/>
      <c r="D44" s="993"/>
      <c r="E44" s="993"/>
      <c r="F44" s="993"/>
      <c r="G44" s="993"/>
      <c r="H44" s="993"/>
      <c r="I44" s="993"/>
      <c r="J44" s="994"/>
      <c r="K44" s="998"/>
      <c r="L44" s="998"/>
      <c r="M44" s="998"/>
      <c r="N44" s="998"/>
      <c r="O44" s="998"/>
      <c r="P44" s="998"/>
      <c r="Q44" s="998"/>
      <c r="R44" s="998"/>
      <c r="S44" s="998"/>
      <c r="T44" s="998"/>
      <c r="U44" s="998"/>
      <c r="V44" s="998"/>
      <c r="W44" s="998"/>
      <c r="X44" s="998"/>
      <c r="Y44" s="998"/>
      <c r="Z44" s="998"/>
      <c r="AA44" s="998"/>
      <c r="AB44" s="998"/>
      <c r="AC44" s="998"/>
      <c r="AD44" s="998"/>
      <c r="AE44" s="998"/>
      <c r="AF44" s="998"/>
      <c r="AG44" s="998"/>
      <c r="AH44" s="999"/>
    </row>
    <row r="45" spans="1:34" s="85" customFormat="1" ht="15.95" customHeight="1" x14ac:dyDescent="0.15">
      <c r="A45" s="1032"/>
      <c r="B45" s="995"/>
      <c r="C45" s="996"/>
      <c r="D45" s="996"/>
      <c r="E45" s="996"/>
      <c r="F45" s="996"/>
      <c r="G45" s="996"/>
      <c r="H45" s="996"/>
      <c r="I45" s="996"/>
      <c r="J45" s="997"/>
      <c r="K45" s="977" t="s">
        <v>102</v>
      </c>
      <c r="L45" s="978"/>
      <c r="M45" s="978"/>
      <c r="N45" s="978"/>
      <c r="O45" s="978"/>
      <c r="P45" s="978"/>
      <c r="Q45" s="978"/>
      <c r="R45" s="978"/>
      <c r="S45" s="979"/>
      <c r="T45" s="980"/>
      <c r="U45" s="966"/>
      <c r="V45" s="966"/>
      <c r="W45" s="966"/>
      <c r="X45" s="966"/>
      <c r="Y45" s="966"/>
      <c r="Z45" s="966"/>
      <c r="AA45" s="966"/>
      <c r="AB45" s="966"/>
      <c r="AC45" s="966"/>
      <c r="AD45" s="966"/>
      <c r="AE45" s="966"/>
      <c r="AF45" s="966"/>
      <c r="AG45" s="966"/>
      <c r="AH45" s="967"/>
    </row>
    <row r="46" spans="1:34" s="85" customFormat="1" ht="15.95" customHeight="1" x14ac:dyDescent="0.15">
      <c r="A46" s="1032"/>
      <c r="B46" s="981" t="s">
        <v>103</v>
      </c>
      <c r="C46" s="982"/>
      <c r="D46" s="962"/>
      <c r="E46" s="962"/>
      <c r="F46" s="962"/>
      <c r="G46" s="962"/>
      <c r="H46" s="962"/>
      <c r="I46" s="962"/>
      <c r="J46" s="962"/>
      <c r="K46" s="963"/>
      <c r="L46" s="964"/>
      <c r="M46" s="964"/>
      <c r="N46" s="964"/>
      <c r="O46" s="964"/>
      <c r="P46" s="965" t="s">
        <v>104</v>
      </c>
      <c r="Q46" s="965"/>
      <c r="R46" s="966"/>
      <c r="S46" s="966"/>
      <c r="T46" s="966"/>
      <c r="U46" s="966"/>
      <c r="V46" s="965" t="s">
        <v>59</v>
      </c>
      <c r="W46" s="965"/>
      <c r="X46" s="964"/>
      <c r="Y46" s="964"/>
      <c r="Z46" s="964"/>
      <c r="AA46" s="964"/>
      <c r="AB46" s="965" t="s">
        <v>104</v>
      </c>
      <c r="AC46" s="965"/>
      <c r="AD46" s="966"/>
      <c r="AE46" s="966"/>
      <c r="AF46" s="966"/>
      <c r="AG46" s="966"/>
      <c r="AH46" s="967"/>
    </row>
    <row r="47" spans="1:34" s="85" customFormat="1" ht="15.95" customHeight="1" x14ac:dyDescent="0.15">
      <c r="A47" s="1032"/>
      <c r="B47" s="88"/>
      <c r="C47" s="89"/>
      <c r="D47" s="971" t="s">
        <v>105</v>
      </c>
      <c r="E47" s="971"/>
      <c r="F47" s="972"/>
      <c r="G47" s="968" t="s">
        <v>106</v>
      </c>
      <c r="H47" s="969"/>
      <c r="I47" s="969"/>
      <c r="J47" s="970"/>
      <c r="K47" s="963"/>
      <c r="L47" s="964"/>
      <c r="M47" s="964"/>
      <c r="N47" s="964"/>
      <c r="O47" s="964"/>
      <c r="P47" s="965" t="s">
        <v>104</v>
      </c>
      <c r="Q47" s="965"/>
      <c r="R47" s="966"/>
      <c r="S47" s="966"/>
      <c r="T47" s="966"/>
      <c r="U47" s="966"/>
      <c r="V47" s="965" t="s">
        <v>59</v>
      </c>
      <c r="W47" s="965"/>
      <c r="X47" s="964"/>
      <c r="Y47" s="964"/>
      <c r="Z47" s="964"/>
      <c r="AA47" s="964"/>
      <c r="AB47" s="965" t="s">
        <v>104</v>
      </c>
      <c r="AC47" s="965"/>
      <c r="AD47" s="966"/>
      <c r="AE47" s="966"/>
      <c r="AF47" s="966"/>
      <c r="AG47" s="966"/>
      <c r="AH47" s="967"/>
    </row>
    <row r="48" spans="1:34" s="85" customFormat="1" ht="15.95" customHeight="1" x14ac:dyDescent="0.15">
      <c r="A48" s="1032"/>
      <c r="B48" s="88"/>
      <c r="C48" s="89"/>
      <c r="D48" s="973"/>
      <c r="E48" s="973"/>
      <c r="F48" s="974"/>
      <c r="G48" s="968" t="s">
        <v>100</v>
      </c>
      <c r="H48" s="969"/>
      <c r="I48" s="969"/>
      <c r="J48" s="970"/>
      <c r="K48" s="963"/>
      <c r="L48" s="964"/>
      <c r="M48" s="964"/>
      <c r="N48" s="964"/>
      <c r="O48" s="964"/>
      <c r="P48" s="965" t="s">
        <v>104</v>
      </c>
      <c r="Q48" s="965"/>
      <c r="R48" s="966"/>
      <c r="S48" s="966"/>
      <c r="T48" s="966"/>
      <c r="U48" s="966"/>
      <c r="V48" s="965" t="s">
        <v>59</v>
      </c>
      <c r="W48" s="965"/>
      <c r="X48" s="964"/>
      <c r="Y48" s="964"/>
      <c r="Z48" s="964"/>
      <c r="AA48" s="964"/>
      <c r="AB48" s="965" t="s">
        <v>104</v>
      </c>
      <c r="AC48" s="965"/>
      <c r="AD48" s="966"/>
      <c r="AE48" s="966"/>
      <c r="AF48" s="966"/>
      <c r="AG48" s="966"/>
      <c r="AH48" s="967"/>
    </row>
    <row r="49" spans="1:34" s="85" customFormat="1" ht="15.95" customHeight="1" x14ac:dyDescent="0.15">
      <c r="A49" s="1032"/>
      <c r="B49" s="90"/>
      <c r="C49" s="91"/>
      <c r="D49" s="975"/>
      <c r="E49" s="975"/>
      <c r="F49" s="976"/>
      <c r="G49" s="968" t="s">
        <v>107</v>
      </c>
      <c r="H49" s="969"/>
      <c r="I49" s="969"/>
      <c r="J49" s="970"/>
      <c r="K49" s="963"/>
      <c r="L49" s="964"/>
      <c r="M49" s="964"/>
      <c r="N49" s="964"/>
      <c r="O49" s="964"/>
      <c r="P49" s="965" t="s">
        <v>104</v>
      </c>
      <c r="Q49" s="965"/>
      <c r="R49" s="966"/>
      <c r="S49" s="966"/>
      <c r="T49" s="966"/>
      <c r="U49" s="966"/>
      <c r="V49" s="965" t="s">
        <v>59</v>
      </c>
      <c r="W49" s="965"/>
      <c r="X49" s="964"/>
      <c r="Y49" s="964"/>
      <c r="Z49" s="964"/>
      <c r="AA49" s="964"/>
      <c r="AB49" s="965" t="s">
        <v>104</v>
      </c>
      <c r="AC49" s="965"/>
      <c r="AD49" s="966"/>
      <c r="AE49" s="966"/>
      <c r="AF49" s="966"/>
      <c r="AG49" s="966"/>
      <c r="AH49" s="967"/>
    </row>
    <row r="50" spans="1:34" s="85" customFormat="1" ht="16.350000000000001" customHeight="1" x14ac:dyDescent="0.15">
      <c r="A50" s="1032"/>
      <c r="B50" s="961" t="s">
        <v>108</v>
      </c>
      <c r="C50" s="962"/>
      <c r="D50" s="962"/>
      <c r="E50" s="962"/>
      <c r="F50" s="962"/>
      <c r="G50" s="962"/>
      <c r="H50" s="962"/>
      <c r="I50" s="962"/>
      <c r="J50" s="962"/>
      <c r="K50" s="963"/>
      <c r="L50" s="964"/>
      <c r="M50" s="964"/>
      <c r="N50" s="964"/>
      <c r="O50" s="964"/>
      <c r="P50" s="965" t="s">
        <v>104</v>
      </c>
      <c r="Q50" s="965"/>
      <c r="R50" s="966"/>
      <c r="S50" s="966"/>
      <c r="T50" s="966"/>
      <c r="U50" s="966"/>
      <c r="V50" s="965" t="s">
        <v>59</v>
      </c>
      <c r="W50" s="965"/>
      <c r="X50" s="964"/>
      <c r="Y50" s="964"/>
      <c r="Z50" s="964"/>
      <c r="AA50" s="964"/>
      <c r="AB50" s="965" t="s">
        <v>104</v>
      </c>
      <c r="AC50" s="965"/>
      <c r="AD50" s="966"/>
      <c r="AE50" s="966"/>
      <c r="AF50" s="966"/>
      <c r="AG50" s="966"/>
      <c r="AH50" s="967"/>
    </row>
    <row r="51" spans="1:34" s="85" customFormat="1" ht="16.350000000000001" customHeight="1" thickBot="1" x14ac:dyDescent="0.2">
      <c r="A51" s="1032"/>
      <c r="B51" s="948" t="s">
        <v>109</v>
      </c>
      <c r="C51" s="949"/>
      <c r="D51" s="949"/>
      <c r="E51" s="949"/>
      <c r="F51" s="949"/>
      <c r="G51" s="949"/>
      <c r="H51" s="949"/>
      <c r="I51" s="949"/>
      <c r="J51" s="949"/>
      <c r="K51" s="950"/>
      <c r="L51" s="951"/>
      <c r="M51" s="951"/>
      <c r="N51" s="951"/>
      <c r="O51" s="951"/>
      <c r="P51" s="951"/>
      <c r="Q51" s="951"/>
      <c r="R51" s="951"/>
      <c r="S51" s="951"/>
      <c r="T51" s="952" t="s">
        <v>110</v>
      </c>
      <c r="U51" s="952"/>
      <c r="V51" s="953"/>
      <c r="W51" s="954"/>
      <c r="X51" s="954"/>
      <c r="Y51" s="954"/>
      <c r="Z51" s="954"/>
      <c r="AA51" s="954"/>
      <c r="AB51" s="954"/>
      <c r="AC51" s="954"/>
      <c r="AD51" s="954"/>
      <c r="AE51" s="954"/>
      <c r="AF51" s="954"/>
      <c r="AG51" s="954"/>
      <c r="AH51" s="955"/>
    </row>
    <row r="52" spans="1:34" s="85" customFormat="1" ht="14.25" customHeight="1" x14ac:dyDescent="0.15">
      <c r="A52" s="1026" t="s">
        <v>112</v>
      </c>
      <c r="B52" s="986" t="s">
        <v>66</v>
      </c>
      <c r="C52" s="987"/>
      <c r="D52" s="987"/>
      <c r="E52" s="987"/>
      <c r="F52" s="987"/>
      <c r="G52" s="987"/>
      <c r="H52" s="987"/>
      <c r="I52" s="987"/>
      <c r="J52" s="987"/>
      <c r="K52" s="987"/>
      <c r="L52" s="987"/>
      <c r="M52" s="987"/>
      <c r="N52" s="987"/>
      <c r="O52" s="987"/>
      <c r="P52" s="987"/>
      <c r="Q52" s="987"/>
      <c r="R52" s="987"/>
      <c r="S52" s="987"/>
      <c r="T52" s="987"/>
      <c r="U52" s="987"/>
      <c r="V52" s="987"/>
      <c r="W52" s="987"/>
      <c r="X52" s="987"/>
      <c r="Y52" s="987"/>
      <c r="Z52" s="987"/>
      <c r="AA52" s="987"/>
      <c r="AB52" s="987"/>
      <c r="AC52" s="987"/>
      <c r="AD52" s="987"/>
      <c r="AE52" s="987"/>
      <c r="AF52" s="987"/>
      <c r="AG52" s="987"/>
      <c r="AH52" s="988"/>
    </row>
    <row r="53" spans="1:34" s="85" customFormat="1" ht="21.2" customHeight="1" x14ac:dyDescent="0.15">
      <c r="A53" s="1027"/>
      <c r="B53" s="821" t="s">
        <v>67</v>
      </c>
      <c r="C53" s="822"/>
      <c r="D53" s="822"/>
      <c r="E53" s="822"/>
      <c r="F53" s="822"/>
      <c r="G53" s="822"/>
      <c r="H53" s="822"/>
      <c r="I53" s="822"/>
      <c r="J53" s="823"/>
      <c r="K53" s="795" t="s">
        <v>91</v>
      </c>
      <c r="L53" s="796"/>
      <c r="M53" s="796"/>
      <c r="N53" s="796"/>
      <c r="O53" s="796"/>
      <c r="P53" s="797"/>
      <c r="Q53" s="795" t="s">
        <v>80</v>
      </c>
      <c r="R53" s="796"/>
      <c r="S53" s="796"/>
      <c r="T53" s="796"/>
      <c r="U53" s="796"/>
      <c r="V53" s="797"/>
      <c r="W53" s="795" t="s">
        <v>81</v>
      </c>
      <c r="X53" s="796"/>
      <c r="Y53" s="796"/>
      <c r="Z53" s="796"/>
      <c r="AA53" s="796"/>
      <c r="AB53" s="797"/>
      <c r="AC53" s="1029" t="s">
        <v>92</v>
      </c>
      <c r="AD53" s="1030"/>
      <c r="AE53" s="1030"/>
      <c r="AF53" s="1030"/>
      <c r="AG53" s="1030"/>
      <c r="AH53" s="1031"/>
    </row>
    <row r="54" spans="1:34" s="85" customFormat="1" ht="16.350000000000001" customHeight="1" x14ac:dyDescent="0.15">
      <c r="A54" s="1027"/>
      <c r="B54" s="804"/>
      <c r="C54" s="805"/>
      <c r="D54" s="805"/>
      <c r="E54" s="805"/>
      <c r="F54" s="805"/>
      <c r="G54" s="805"/>
      <c r="H54" s="805"/>
      <c r="I54" s="805"/>
      <c r="J54" s="806"/>
      <c r="K54" s="795" t="s">
        <v>82</v>
      </c>
      <c r="L54" s="796"/>
      <c r="M54" s="797"/>
      <c r="N54" s="795" t="s">
        <v>83</v>
      </c>
      <c r="O54" s="796"/>
      <c r="P54" s="797"/>
      <c r="Q54" s="795" t="s">
        <v>82</v>
      </c>
      <c r="R54" s="796"/>
      <c r="S54" s="797"/>
      <c r="T54" s="795" t="s">
        <v>83</v>
      </c>
      <c r="U54" s="796"/>
      <c r="V54" s="797"/>
      <c r="W54" s="795" t="s">
        <v>82</v>
      </c>
      <c r="X54" s="796"/>
      <c r="Y54" s="797"/>
      <c r="Z54" s="795" t="s">
        <v>83</v>
      </c>
      <c r="AA54" s="796"/>
      <c r="AB54" s="797"/>
      <c r="AC54" s="795" t="s">
        <v>82</v>
      </c>
      <c r="AD54" s="796"/>
      <c r="AE54" s="797"/>
      <c r="AF54" s="795" t="s">
        <v>83</v>
      </c>
      <c r="AG54" s="796"/>
      <c r="AH54" s="1025"/>
    </row>
    <row r="55" spans="1:34" s="85" customFormat="1" ht="16.350000000000001" customHeight="1" x14ac:dyDescent="0.15">
      <c r="A55" s="1027"/>
      <c r="B55" s="1024" t="s">
        <v>71</v>
      </c>
      <c r="C55" s="796"/>
      <c r="D55" s="796"/>
      <c r="E55" s="796"/>
      <c r="F55" s="796"/>
      <c r="G55" s="796"/>
      <c r="H55" s="796"/>
      <c r="I55" s="796"/>
      <c r="J55" s="797"/>
      <c r="K55" s="795"/>
      <c r="L55" s="796"/>
      <c r="M55" s="797"/>
      <c r="N55" s="795"/>
      <c r="O55" s="796"/>
      <c r="P55" s="797"/>
      <c r="Q55" s="795"/>
      <c r="R55" s="796"/>
      <c r="S55" s="797"/>
      <c r="T55" s="795"/>
      <c r="U55" s="796"/>
      <c r="V55" s="797"/>
      <c r="W55" s="795"/>
      <c r="X55" s="796"/>
      <c r="Y55" s="797"/>
      <c r="Z55" s="795"/>
      <c r="AA55" s="796"/>
      <c r="AB55" s="797"/>
      <c r="AC55" s="795"/>
      <c r="AD55" s="796"/>
      <c r="AE55" s="797"/>
      <c r="AF55" s="795"/>
      <c r="AG55" s="796"/>
      <c r="AH55" s="1025"/>
    </row>
    <row r="56" spans="1:34" s="85" customFormat="1" ht="16.350000000000001" customHeight="1" x14ac:dyDescent="0.15">
      <c r="A56" s="1027"/>
      <c r="B56" s="1024" t="s">
        <v>72</v>
      </c>
      <c r="C56" s="796"/>
      <c r="D56" s="796"/>
      <c r="E56" s="796"/>
      <c r="F56" s="796"/>
      <c r="G56" s="796"/>
      <c r="H56" s="796"/>
      <c r="I56" s="796"/>
      <c r="J56" s="797"/>
      <c r="K56" s="795"/>
      <c r="L56" s="796"/>
      <c r="M56" s="797"/>
      <c r="N56" s="795"/>
      <c r="O56" s="796"/>
      <c r="P56" s="797"/>
      <c r="Q56" s="795"/>
      <c r="R56" s="796"/>
      <c r="S56" s="797"/>
      <c r="T56" s="795"/>
      <c r="U56" s="796"/>
      <c r="V56" s="797"/>
      <c r="W56" s="795"/>
      <c r="X56" s="796"/>
      <c r="Y56" s="797"/>
      <c r="Z56" s="795"/>
      <c r="AA56" s="796"/>
      <c r="AB56" s="797"/>
      <c r="AC56" s="795"/>
      <c r="AD56" s="796"/>
      <c r="AE56" s="797"/>
      <c r="AF56" s="795"/>
      <c r="AG56" s="796"/>
      <c r="AH56" s="1025"/>
    </row>
    <row r="57" spans="1:34" s="85" customFormat="1" ht="14.25" customHeight="1" x14ac:dyDescent="0.15">
      <c r="A57" s="1027"/>
      <c r="B57" s="1021" t="s">
        <v>85</v>
      </c>
      <c r="C57" s="1022"/>
      <c r="D57" s="1022"/>
      <c r="E57" s="1022"/>
      <c r="F57" s="1022"/>
      <c r="G57" s="1022"/>
      <c r="H57" s="1022"/>
      <c r="I57" s="1022"/>
      <c r="J57" s="1022"/>
      <c r="K57" s="1022"/>
      <c r="L57" s="1022"/>
      <c r="M57" s="1022"/>
      <c r="N57" s="1022"/>
      <c r="O57" s="1022"/>
      <c r="P57" s="1022"/>
      <c r="Q57" s="1022"/>
      <c r="R57" s="1022"/>
      <c r="S57" s="1022"/>
      <c r="T57" s="1022"/>
      <c r="U57" s="1022"/>
      <c r="V57" s="1022"/>
      <c r="W57" s="1022"/>
      <c r="X57" s="1022"/>
      <c r="Y57" s="1022"/>
      <c r="Z57" s="1022"/>
      <c r="AA57" s="1022"/>
      <c r="AB57" s="1022"/>
      <c r="AC57" s="1022"/>
      <c r="AD57" s="1022"/>
      <c r="AE57" s="1022"/>
      <c r="AF57" s="1022"/>
      <c r="AG57" s="1022"/>
      <c r="AH57" s="1023"/>
    </row>
    <row r="58" spans="1:34" s="85" customFormat="1" ht="16.350000000000001" customHeight="1" x14ac:dyDescent="0.15">
      <c r="A58" s="1027"/>
      <c r="B58" s="989" t="s">
        <v>93</v>
      </c>
      <c r="C58" s="990"/>
      <c r="D58" s="990"/>
      <c r="E58" s="990"/>
      <c r="F58" s="990"/>
      <c r="G58" s="990"/>
      <c r="H58" s="990"/>
      <c r="I58" s="990"/>
      <c r="J58" s="991"/>
      <c r="K58" s="998" t="s">
        <v>94</v>
      </c>
      <c r="L58" s="998"/>
      <c r="M58" s="998"/>
      <c r="N58" s="998" t="s">
        <v>95</v>
      </c>
      <c r="O58" s="998"/>
      <c r="P58" s="998"/>
      <c r="Q58" s="998" t="s">
        <v>96</v>
      </c>
      <c r="R58" s="998"/>
      <c r="S58" s="998"/>
      <c r="T58" s="998" t="s">
        <v>97</v>
      </c>
      <c r="U58" s="998"/>
      <c r="V58" s="998"/>
      <c r="W58" s="998" t="s">
        <v>98</v>
      </c>
      <c r="X58" s="998"/>
      <c r="Y58" s="998"/>
      <c r="Z58" s="998" t="s">
        <v>99</v>
      </c>
      <c r="AA58" s="998"/>
      <c r="AB58" s="998"/>
      <c r="AC58" s="998" t="s">
        <v>100</v>
      </c>
      <c r="AD58" s="998"/>
      <c r="AE58" s="998"/>
      <c r="AF58" s="998" t="s">
        <v>101</v>
      </c>
      <c r="AG58" s="998"/>
      <c r="AH58" s="999"/>
    </row>
    <row r="59" spans="1:34" s="85" customFormat="1" ht="15.6" customHeight="1" x14ac:dyDescent="0.15">
      <c r="A59" s="1027"/>
      <c r="B59" s="992"/>
      <c r="C59" s="993"/>
      <c r="D59" s="993"/>
      <c r="E59" s="993"/>
      <c r="F59" s="993"/>
      <c r="G59" s="993"/>
      <c r="H59" s="993"/>
      <c r="I59" s="993"/>
      <c r="J59" s="994"/>
      <c r="K59" s="998"/>
      <c r="L59" s="998"/>
      <c r="M59" s="998"/>
      <c r="N59" s="998"/>
      <c r="O59" s="998"/>
      <c r="P59" s="998"/>
      <c r="Q59" s="998"/>
      <c r="R59" s="998"/>
      <c r="S59" s="998"/>
      <c r="T59" s="998"/>
      <c r="U59" s="998"/>
      <c r="V59" s="998"/>
      <c r="W59" s="998"/>
      <c r="X59" s="998"/>
      <c r="Y59" s="998"/>
      <c r="Z59" s="998"/>
      <c r="AA59" s="998"/>
      <c r="AB59" s="998"/>
      <c r="AC59" s="998"/>
      <c r="AD59" s="998"/>
      <c r="AE59" s="998"/>
      <c r="AF59" s="998"/>
      <c r="AG59" s="998"/>
      <c r="AH59" s="999"/>
    </row>
    <row r="60" spans="1:34" s="85" customFormat="1" ht="15.95" customHeight="1" x14ac:dyDescent="0.15">
      <c r="A60" s="1027"/>
      <c r="B60" s="995"/>
      <c r="C60" s="996"/>
      <c r="D60" s="996"/>
      <c r="E60" s="996"/>
      <c r="F60" s="996"/>
      <c r="G60" s="996"/>
      <c r="H60" s="996"/>
      <c r="I60" s="996"/>
      <c r="J60" s="997"/>
      <c r="K60" s="977" t="s">
        <v>102</v>
      </c>
      <c r="L60" s="978"/>
      <c r="M60" s="978"/>
      <c r="N60" s="978"/>
      <c r="O60" s="978"/>
      <c r="P60" s="978"/>
      <c r="Q60" s="978"/>
      <c r="R60" s="978"/>
      <c r="S60" s="979"/>
      <c r="T60" s="980"/>
      <c r="U60" s="966"/>
      <c r="V60" s="966"/>
      <c r="W60" s="966"/>
      <c r="X60" s="966"/>
      <c r="Y60" s="966"/>
      <c r="Z60" s="966"/>
      <c r="AA60" s="966"/>
      <c r="AB60" s="966"/>
      <c r="AC60" s="966"/>
      <c r="AD60" s="966"/>
      <c r="AE60" s="966"/>
      <c r="AF60" s="966"/>
      <c r="AG60" s="966"/>
      <c r="AH60" s="967"/>
    </row>
    <row r="61" spans="1:34" s="85" customFormat="1" ht="15.95" customHeight="1" x14ac:dyDescent="0.15">
      <c r="A61" s="1027"/>
      <c r="B61" s="981" t="s">
        <v>103</v>
      </c>
      <c r="C61" s="982"/>
      <c r="D61" s="962"/>
      <c r="E61" s="962"/>
      <c r="F61" s="962"/>
      <c r="G61" s="962"/>
      <c r="H61" s="962"/>
      <c r="I61" s="962"/>
      <c r="J61" s="962"/>
      <c r="K61" s="963"/>
      <c r="L61" s="964"/>
      <c r="M61" s="964"/>
      <c r="N61" s="964"/>
      <c r="O61" s="964"/>
      <c r="P61" s="965" t="s">
        <v>104</v>
      </c>
      <c r="Q61" s="965"/>
      <c r="R61" s="966"/>
      <c r="S61" s="966"/>
      <c r="T61" s="966"/>
      <c r="U61" s="966"/>
      <c r="V61" s="965" t="s">
        <v>59</v>
      </c>
      <c r="W61" s="965"/>
      <c r="X61" s="964"/>
      <c r="Y61" s="964"/>
      <c r="Z61" s="964"/>
      <c r="AA61" s="964"/>
      <c r="AB61" s="965" t="s">
        <v>104</v>
      </c>
      <c r="AC61" s="965"/>
      <c r="AD61" s="966"/>
      <c r="AE61" s="966"/>
      <c r="AF61" s="966"/>
      <c r="AG61" s="966"/>
      <c r="AH61" s="967"/>
    </row>
    <row r="62" spans="1:34" s="85" customFormat="1" ht="15.95" customHeight="1" x14ac:dyDescent="0.15">
      <c r="A62" s="1027"/>
      <c r="B62" s="88"/>
      <c r="C62" s="89"/>
      <c r="D62" s="971" t="s">
        <v>105</v>
      </c>
      <c r="E62" s="971"/>
      <c r="F62" s="972"/>
      <c r="G62" s="968" t="s">
        <v>106</v>
      </c>
      <c r="H62" s="969"/>
      <c r="I62" s="969"/>
      <c r="J62" s="970"/>
      <c r="K62" s="963"/>
      <c r="L62" s="964"/>
      <c r="M62" s="964"/>
      <c r="N62" s="964"/>
      <c r="O62" s="964"/>
      <c r="P62" s="965" t="s">
        <v>104</v>
      </c>
      <c r="Q62" s="965"/>
      <c r="R62" s="966"/>
      <c r="S62" s="966"/>
      <c r="T62" s="966"/>
      <c r="U62" s="966"/>
      <c r="V62" s="965" t="s">
        <v>59</v>
      </c>
      <c r="W62" s="965"/>
      <c r="X62" s="964"/>
      <c r="Y62" s="964"/>
      <c r="Z62" s="964"/>
      <c r="AA62" s="964"/>
      <c r="AB62" s="965" t="s">
        <v>104</v>
      </c>
      <c r="AC62" s="965"/>
      <c r="AD62" s="966"/>
      <c r="AE62" s="966"/>
      <c r="AF62" s="966"/>
      <c r="AG62" s="966"/>
      <c r="AH62" s="967"/>
    </row>
    <row r="63" spans="1:34" s="85" customFormat="1" ht="15.95" customHeight="1" x14ac:dyDescent="0.15">
      <c r="A63" s="1027"/>
      <c r="B63" s="88"/>
      <c r="C63" s="89"/>
      <c r="D63" s="973"/>
      <c r="E63" s="973"/>
      <c r="F63" s="974"/>
      <c r="G63" s="968" t="s">
        <v>100</v>
      </c>
      <c r="H63" s="969"/>
      <c r="I63" s="969"/>
      <c r="J63" s="970"/>
      <c r="K63" s="963"/>
      <c r="L63" s="964"/>
      <c r="M63" s="964"/>
      <c r="N63" s="964"/>
      <c r="O63" s="964"/>
      <c r="P63" s="965" t="s">
        <v>104</v>
      </c>
      <c r="Q63" s="965"/>
      <c r="R63" s="966"/>
      <c r="S63" s="966"/>
      <c r="T63" s="966"/>
      <c r="U63" s="966"/>
      <c r="V63" s="965" t="s">
        <v>59</v>
      </c>
      <c r="W63" s="965"/>
      <c r="X63" s="964"/>
      <c r="Y63" s="964"/>
      <c r="Z63" s="964"/>
      <c r="AA63" s="964"/>
      <c r="AB63" s="965" t="s">
        <v>104</v>
      </c>
      <c r="AC63" s="965"/>
      <c r="AD63" s="966"/>
      <c r="AE63" s="966"/>
      <c r="AF63" s="966"/>
      <c r="AG63" s="966"/>
      <c r="AH63" s="967"/>
    </row>
    <row r="64" spans="1:34" s="85" customFormat="1" ht="15.95" customHeight="1" x14ac:dyDescent="0.15">
      <c r="A64" s="1027"/>
      <c r="B64" s="90"/>
      <c r="C64" s="91"/>
      <c r="D64" s="975"/>
      <c r="E64" s="975"/>
      <c r="F64" s="976"/>
      <c r="G64" s="968" t="s">
        <v>107</v>
      </c>
      <c r="H64" s="969"/>
      <c r="I64" s="969"/>
      <c r="J64" s="970"/>
      <c r="K64" s="963"/>
      <c r="L64" s="964"/>
      <c r="M64" s="964"/>
      <c r="N64" s="964"/>
      <c r="O64" s="964"/>
      <c r="P64" s="965" t="s">
        <v>104</v>
      </c>
      <c r="Q64" s="965"/>
      <c r="R64" s="966"/>
      <c r="S64" s="966"/>
      <c r="T64" s="966"/>
      <c r="U64" s="966"/>
      <c r="V64" s="965" t="s">
        <v>59</v>
      </c>
      <c r="W64" s="965"/>
      <c r="X64" s="964"/>
      <c r="Y64" s="964"/>
      <c r="Z64" s="964"/>
      <c r="AA64" s="964"/>
      <c r="AB64" s="965" t="s">
        <v>104</v>
      </c>
      <c r="AC64" s="965"/>
      <c r="AD64" s="966"/>
      <c r="AE64" s="966"/>
      <c r="AF64" s="966"/>
      <c r="AG64" s="966"/>
      <c r="AH64" s="967"/>
    </row>
    <row r="65" spans="1:34" s="85" customFormat="1" ht="16.350000000000001" customHeight="1" x14ac:dyDescent="0.15">
      <c r="A65" s="1027"/>
      <c r="B65" s="961" t="s">
        <v>108</v>
      </c>
      <c r="C65" s="962"/>
      <c r="D65" s="962"/>
      <c r="E65" s="962"/>
      <c r="F65" s="962"/>
      <c r="G65" s="962"/>
      <c r="H65" s="962"/>
      <c r="I65" s="962"/>
      <c r="J65" s="962"/>
      <c r="K65" s="963"/>
      <c r="L65" s="964"/>
      <c r="M65" s="964"/>
      <c r="N65" s="964"/>
      <c r="O65" s="964"/>
      <c r="P65" s="965" t="s">
        <v>104</v>
      </c>
      <c r="Q65" s="965"/>
      <c r="R65" s="966"/>
      <c r="S65" s="966"/>
      <c r="T65" s="966"/>
      <c r="U65" s="966"/>
      <c r="V65" s="965" t="s">
        <v>59</v>
      </c>
      <c r="W65" s="965"/>
      <c r="X65" s="964"/>
      <c r="Y65" s="964"/>
      <c r="Z65" s="964"/>
      <c r="AA65" s="964"/>
      <c r="AB65" s="965" t="s">
        <v>104</v>
      </c>
      <c r="AC65" s="965"/>
      <c r="AD65" s="966"/>
      <c r="AE65" s="966"/>
      <c r="AF65" s="966"/>
      <c r="AG65" s="966"/>
      <c r="AH65" s="967"/>
    </row>
    <row r="66" spans="1:34" s="85" customFormat="1" ht="16.350000000000001" customHeight="1" thickBot="1" x14ac:dyDescent="0.2">
      <c r="A66" s="1028"/>
      <c r="B66" s="948" t="s">
        <v>109</v>
      </c>
      <c r="C66" s="949"/>
      <c r="D66" s="949"/>
      <c r="E66" s="949"/>
      <c r="F66" s="949"/>
      <c r="G66" s="949"/>
      <c r="H66" s="949"/>
      <c r="I66" s="949"/>
      <c r="J66" s="949"/>
      <c r="K66" s="950"/>
      <c r="L66" s="951"/>
      <c r="M66" s="951"/>
      <c r="N66" s="951"/>
      <c r="O66" s="951"/>
      <c r="P66" s="951"/>
      <c r="Q66" s="951"/>
      <c r="R66" s="951"/>
      <c r="S66" s="951"/>
      <c r="T66" s="952" t="s">
        <v>110</v>
      </c>
      <c r="U66" s="952"/>
      <c r="V66" s="953"/>
      <c r="W66" s="954"/>
      <c r="X66" s="954"/>
      <c r="Y66" s="954"/>
      <c r="Z66" s="954"/>
      <c r="AA66" s="954"/>
      <c r="AB66" s="954"/>
      <c r="AC66" s="954"/>
      <c r="AD66" s="954"/>
      <c r="AE66" s="954"/>
      <c r="AF66" s="954"/>
      <c r="AG66" s="954"/>
      <c r="AH66" s="955"/>
    </row>
    <row r="67" spans="1:34" s="85" customFormat="1" ht="15.95" customHeight="1" thickBot="1" x14ac:dyDescent="0.2">
      <c r="A67" s="1011" t="s">
        <v>76</v>
      </c>
      <c r="B67" s="1006"/>
      <c r="C67" s="1006"/>
      <c r="D67" s="1006"/>
      <c r="E67" s="1006"/>
      <c r="F67" s="1006"/>
      <c r="G67" s="1012"/>
      <c r="H67" s="958" t="s">
        <v>77</v>
      </c>
      <c r="I67" s="959"/>
      <c r="J67" s="959"/>
      <c r="K67" s="959"/>
      <c r="L67" s="959"/>
      <c r="M67" s="959"/>
      <c r="N67" s="959"/>
      <c r="O67" s="959"/>
      <c r="P67" s="959"/>
      <c r="Q67" s="959"/>
      <c r="R67" s="959"/>
      <c r="S67" s="959"/>
      <c r="T67" s="959"/>
      <c r="U67" s="959"/>
      <c r="V67" s="959"/>
      <c r="W67" s="959"/>
      <c r="X67" s="959"/>
      <c r="Y67" s="959"/>
      <c r="Z67" s="959"/>
      <c r="AA67" s="959"/>
      <c r="AB67" s="959"/>
      <c r="AC67" s="959"/>
      <c r="AD67" s="959"/>
      <c r="AE67" s="959"/>
      <c r="AF67" s="959"/>
      <c r="AG67" s="959"/>
      <c r="AH67" s="960"/>
    </row>
    <row r="68" spans="1:34" s="85" customFormat="1" ht="15.95" customHeight="1" x14ac:dyDescent="0.15"/>
    <row r="69" spans="1:34" s="85" customFormat="1" ht="15.95" customHeight="1" thickBot="1" x14ac:dyDescent="0.2">
      <c r="A69" s="1013" t="s">
        <v>162</v>
      </c>
      <c r="B69" s="1013"/>
      <c r="C69" s="1013"/>
      <c r="D69" s="1013"/>
      <c r="E69" s="1013"/>
      <c r="F69" s="1013"/>
      <c r="G69" s="1013"/>
      <c r="H69" s="1013"/>
      <c r="I69" s="1013"/>
      <c r="J69" s="1013"/>
      <c r="K69" s="1013"/>
      <c r="L69" s="1013"/>
      <c r="M69" s="1013"/>
      <c r="N69" s="1013"/>
      <c r="O69" s="1013"/>
      <c r="P69" s="1013"/>
      <c r="Q69" s="1013"/>
      <c r="R69" s="1013"/>
      <c r="S69" s="1013"/>
      <c r="T69" s="1013"/>
      <c r="U69" s="1013"/>
      <c r="V69" s="1013"/>
      <c r="W69" s="1013"/>
      <c r="X69" s="1013"/>
      <c r="Y69" s="1013"/>
      <c r="Z69" s="1013"/>
      <c r="AA69" s="1013"/>
      <c r="AB69" s="1013"/>
      <c r="AC69" s="1013"/>
      <c r="AD69" s="1013"/>
      <c r="AE69" s="1013"/>
      <c r="AF69" s="1013"/>
      <c r="AG69" s="1013"/>
      <c r="AH69" s="1013"/>
    </row>
    <row r="70" spans="1:34" s="85" customFormat="1" ht="15.95" customHeight="1" x14ac:dyDescent="0.15">
      <c r="A70" s="774" t="s">
        <v>78</v>
      </c>
      <c r="B70" s="775"/>
      <c r="C70" s="780" t="s">
        <v>7</v>
      </c>
      <c r="D70" s="781"/>
      <c r="E70" s="781"/>
      <c r="F70" s="781"/>
      <c r="G70" s="782"/>
      <c r="H70" s="1014"/>
      <c r="I70" s="1015"/>
      <c r="J70" s="1015"/>
      <c r="K70" s="1015"/>
      <c r="L70" s="1015"/>
      <c r="M70" s="1015"/>
      <c r="N70" s="1015"/>
      <c r="O70" s="1015"/>
      <c r="P70" s="1015"/>
      <c r="Q70" s="1015"/>
      <c r="R70" s="1015"/>
      <c r="S70" s="1015"/>
      <c r="T70" s="1015"/>
      <c r="U70" s="1015"/>
      <c r="V70" s="1015"/>
      <c r="W70" s="1015"/>
      <c r="X70" s="1015"/>
      <c r="Y70" s="1015"/>
      <c r="Z70" s="1015"/>
      <c r="AA70" s="1015"/>
      <c r="AB70" s="1015"/>
      <c r="AC70" s="1015"/>
      <c r="AD70" s="1015"/>
      <c r="AE70" s="1015"/>
      <c r="AF70" s="1015"/>
      <c r="AG70" s="1015"/>
      <c r="AH70" s="1016"/>
    </row>
    <row r="71" spans="1:34" s="85" customFormat="1" ht="15.95" customHeight="1" x14ac:dyDescent="0.15">
      <c r="A71" s="776"/>
      <c r="B71" s="777"/>
      <c r="C71" s="795" t="s">
        <v>61</v>
      </c>
      <c r="D71" s="796"/>
      <c r="E71" s="796"/>
      <c r="F71" s="796"/>
      <c r="G71" s="797"/>
      <c r="H71" s="787"/>
      <c r="I71" s="787"/>
      <c r="J71" s="787"/>
      <c r="K71" s="787"/>
      <c r="L71" s="787"/>
      <c r="M71" s="787"/>
      <c r="N71" s="787"/>
      <c r="O71" s="787"/>
      <c r="P71" s="787"/>
      <c r="Q71" s="787"/>
      <c r="R71" s="787"/>
      <c r="S71" s="787"/>
      <c r="T71" s="787"/>
      <c r="U71" s="787"/>
      <c r="V71" s="787"/>
      <c r="W71" s="787"/>
      <c r="X71" s="787"/>
      <c r="Y71" s="787"/>
      <c r="Z71" s="787"/>
      <c r="AA71" s="787"/>
      <c r="AB71" s="787"/>
      <c r="AC71" s="787"/>
      <c r="AD71" s="787"/>
      <c r="AE71" s="787"/>
      <c r="AF71" s="787"/>
      <c r="AG71" s="787"/>
      <c r="AH71" s="788"/>
    </row>
    <row r="72" spans="1:34" s="85" customFormat="1" ht="16.350000000000001" customHeight="1" x14ac:dyDescent="0.15">
      <c r="A72" s="776"/>
      <c r="B72" s="777"/>
      <c r="C72" s="765" t="s">
        <v>38</v>
      </c>
      <c r="D72" s="765"/>
      <c r="E72" s="765"/>
      <c r="F72" s="765"/>
      <c r="G72" s="765"/>
      <c r="H72" s="642" t="s">
        <v>10</v>
      </c>
      <c r="I72" s="643"/>
      <c r="J72" s="643"/>
      <c r="K72" s="643"/>
      <c r="L72" s="1020"/>
      <c r="M72" s="1020"/>
      <c r="N72" s="95" t="s">
        <v>11</v>
      </c>
      <c r="O72" s="1020"/>
      <c r="P72" s="1020"/>
      <c r="Q72" s="27" t="s">
        <v>12</v>
      </c>
      <c r="R72" s="643"/>
      <c r="S72" s="643"/>
      <c r="T72" s="643"/>
      <c r="U72" s="643"/>
      <c r="V72" s="643"/>
      <c r="W72" s="643"/>
      <c r="X72" s="643"/>
      <c r="Y72" s="643"/>
      <c r="Z72" s="643"/>
      <c r="AA72" s="643"/>
      <c r="AB72" s="643"/>
      <c r="AC72" s="643"/>
      <c r="AD72" s="643"/>
      <c r="AE72" s="643"/>
      <c r="AF72" s="643"/>
      <c r="AG72" s="643"/>
      <c r="AH72" s="703"/>
    </row>
    <row r="73" spans="1:34" s="85" customFormat="1" ht="16.350000000000001" customHeight="1" x14ac:dyDescent="0.15">
      <c r="A73" s="776"/>
      <c r="B73" s="777"/>
      <c r="C73" s="765"/>
      <c r="D73" s="765"/>
      <c r="E73" s="765"/>
      <c r="F73" s="765"/>
      <c r="G73" s="765"/>
      <c r="H73" s="646"/>
      <c r="I73" s="597"/>
      <c r="J73" s="597"/>
      <c r="K73" s="597"/>
      <c r="L73" s="104" t="s">
        <v>13</v>
      </c>
      <c r="M73" s="104" t="s">
        <v>14</v>
      </c>
      <c r="N73" s="597"/>
      <c r="O73" s="597"/>
      <c r="P73" s="597"/>
      <c r="Q73" s="597"/>
      <c r="R73" s="597"/>
      <c r="S73" s="597"/>
      <c r="T73" s="597"/>
      <c r="U73" s="597"/>
      <c r="V73" s="104" t="s">
        <v>15</v>
      </c>
      <c r="W73" s="104" t="s">
        <v>16</v>
      </c>
      <c r="X73" s="597"/>
      <c r="Y73" s="597"/>
      <c r="Z73" s="597"/>
      <c r="AA73" s="597"/>
      <c r="AB73" s="597"/>
      <c r="AC73" s="597"/>
      <c r="AD73" s="597"/>
      <c r="AE73" s="597"/>
      <c r="AF73" s="597"/>
      <c r="AG73" s="597"/>
      <c r="AH73" s="704"/>
    </row>
    <row r="74" spans="1:34" s="85" customFormat="1" ht="16.350000000000001" customHeight="1" x14ac:dyDescent="0.15">
      <c r="A74" s="776"/>
      <c r="B74" s="777"/>
      <c r="C74" s="765"/>
      <c r="D74" s="765"/>
      <c r="E74" s="765"/>
      <c r="F74" s="765"/>
      <c r="G74" s="765"/>
      <c r="H74" s="646"/>
      <c r="I74" s="597"/>
      <c r="J74" s="597"/>
      <c r="K74" s="597"/>
      <c r="L74" s="104" t="s">
        <v>17</v>
      </c>
      <c r="M74" s="104" t="s">
        <v>18</v>
      </c>
      <c r="N74" s="597"/>
      <c r="O74" s="597"/>
      <c r="P74" s="597"/>
      <c r="Q74" s="597"/>
      <c r="R74" s="597"/>
      <c r="S74" s="597"/>
      <c r="T74" s="597"/>
      <c r="U74" s="597"/>
      <c r="V74" s="104" t="s">
        <v>19</v>
      </c>
      <c r="W74" s="104" t="s">
        <v>20</v>
      </c>
      <c r="X74" s="597"/>
      <c r="Y74" s="597"/>
      <c r="Z74" s="597"/>
      <c r="AA74" s="597"/>
      <c r="AB74" s="597"/>
      <c r="AC74" s="597"/>
      <c r="AD74" s="597"/>
      <c r="AE74" s="597"/>
      <c r="AF74" s="597"/>
      <c r="AG74" s="597"/>
      <c r="AH74" s="704"/>
    </row>
    <row r="75" spans="1:34" s="85" customFormat="1" ht="18.95" customHeight="1" x14ac:dyDescent="0.15">
      <c r="A75" s="776"/>
      <c r="B75" s="777"/>
      <c r="C75" s="765"/>
      <c r="D75" s="765"/>
      <c r="E75" s="765"/>
      <c r="F75" s="765"/>
      <c r="G75" s="765"/>
      <c r="H75" s="729"/>
      <c r="I75" s="730"/>
      <c r="J75" s="730"/>
      <c r="K75" s="730"/>
      <c r="L75" s="730"/>
      <c r="M75" s="730"/>
      <c r="N75" s="730"/>
      <c r="O75" s="730"/>
      <c r="P75" s="730"/>
      <c r="Q75" s="730"/>
      <c r="R75" s="730"/>
      <c r="S75" s="730"/>
      <c r="T75" s="730"/>
      <c r="U75" s="730"/>
      <c r="V75" s="730"/>
      <c r="W75" s="730"/>
      <c r="X75" s="730"/>
      <c r="Y75" s="730"/>
      <c r="Z75" s="730"/>
      <c r="AA75" s="730"/>
      <c r="AB75" s="730"/>
      <c r="AC75" s="730"/>
      <c r="AD75" s="730"/>
      <c r="AE75" s="730"/>
      <c r="AF75" s="730"/>
      <c r="AG75" s="730"/>
      <c r="AH75" s="731"/>
    </row>
    <row r="76" spans="1:34" s="85" customFormat="1" ht="15" customHeight="1" x14ac:dyDescent="0.15">
      <c r="A76" s="776"/>
      <c r="B76" s="777"/>
      <c r="C76" s="765" t="s">
        <v>62</v>
      </c>
      <c r="D76" s="765"/>
      <c r="E76" s="765"/>
      <c r="F76" s="765"/>
      <c r="G76" s="765"/>
      <c r="H76" s="767" t="s">
        <v>22</v>
      </c>
      <c r="I76" s="768"/>
      <c r="J76" s="769"/>
      <c r="K76" s="691"/>
      <c r="L76" s="692"/>
      <c r="M76" s="692"/>
      <c r="N76" s="692"/>
      <c r="O76" s="692"/>
      <c r="P76" s="692"/>
      <c r="Q76" s="29" t="s">
        <v>23</v>
      </c>
      <c r="R76" s="30"/>
      <c r="S76" s="693"/>
      <c r="T76" s="693"/>
      <c r="U76" s="694"/>
      <c r="V76" s="767" t="s">
        <v>24</v>
      </c>
      <c r="W76" s="768"/>
      <c r="X76" s="769"/>
      <c r="Y76" s="1017"/>
      <c r="Z76" s="1018"/>
      <c r="AA76" s="1018"/>
      <c r="AB76" s="1018"/>
      <c r="AC76" s="1018"/>
      <c r="AD76" s="1018"/>
      <c r="AE76" s="1018"/>
      <c r="AF76" s="1018"/>
      <c r="AG76" s="1018"/>
      <c r="AH76" s="1019"/>
    </row>
    <row r="77" spans="1:34" s="85" customFormat="1" ht="15" customHeight="1" thickBot="1" x14ac:dyDescent="0.2">
      <c r="A77" s="778"/>
      <c r="B77" s="779"/>
      <c r="C77" s="766"/>
      <c r="D77" s="766"/>
      <c r="E77" s="766"/>
      <c r="F77" s="766"/>
      <c r="G77" s="766"/>
      <c r="H77" s="770" t="s">
        <v>25</v>
      </c>
      <c r="I77" s="770"/>
      <c r="J77" s="770"/>
      <c r="K77" s="1007"/>
      <c r="L77" s="1008"/>
      <c r="M77" s="1008"/>
      <c r="N77" s="1008"/>
      <c r="O77" s="1008"/>
      <c r="P77" s="1008"/>
      <c r="Q77" s="1008"/>
      <c r="R77" s="1008"/>
      <c r="S77" s="1008"/>
      <c r="T77" s="1008"/>
      <c r="U77" s="1008"/>
      <c r="V77" s="1008"/>
      <c r="W77" s="1008"/>
      <c r="X77" s="1008"/>
      <c r="Y77" s="1008"/>
      <c r="Z77" s="1008"/>
      <c r="AA77" s="1008"/>
      <c r="AB77" s="1008"/>
      <c r="AC77" s="1008"/>
      <c r="AD77" s="1008"/>
      <c r="AE77" s="1008"/>
      <c r="AF77" s="1008"/>
      <c r="AG77" s="1008"/>
      <c r="AH77" s="1009"/>
    </row>
    <row r="78" spans="1:34" s="85" customFormat="1" ht="15" customHeight="1" x14ac:dyDescent="0.15">
      <c r="A78" s="818" t="s">
        <v>85</v>
      </c>
      <c r="B78" s="819"/>
      <c r="C78" s="819"/>
      <c r="D78" s="819"/>
      <c r="E78" s="819"/>
      <c r="F78" s="819"/>
      <c r="G78" s="819"/>
      <c r="H78" s="819"/>
      <c r="I78" s="819"/>
      <c r="J78" s="819"/>
      <c r="K78" s="819"/>
      <c r="L78" s="819"/>
      <c r="M78" s="819"/>
      <c r="N78" s="819"/>
      <c r="O78" s="819"/>
      <c r="P78" s="819"/>
      <c r="Q78" s="819"/>
      <c r="R78" s="819"/>
      <c r="S78" s="819"/>
      <c r="T78" s="819"/>
      <c r="U78" s="819"/>
      <c r="V78" s="819"/>
      <c r="W78" s="819"/>
      <c r="X78" s="819"/>
      <c r="Y78" s="819"/>
      <c r="Z78" s="819"/>
      <c r="AA78" s="819"/>
      <c r="AB78" s="819"/>
      <c r="AC78" s="819"/>
      <c r="AD78" s="819"/>
      <c r="AE78" s="819"/>
      <c r="AF78" s="819"/>
      <c r="AG78" s="819"/>
      <c r="AH78" s="820"/>
    </row>
    <row r="79" spans="1:34" s="116" customFormat="1" ht="15" customHeight="1" thickBot="1" x14ac:dyDescent="0.2">
      <c r="A79" s="1002" t="s">
        <v>86</v>
      </c>
      <c r="B79" s="1003"/>
      <c r="C79" s="1003"/>
      <c r="D79" s="1003"/>
      <c r="E79" s="1003"/>
      <c r="F79" s="1003"/>
      <c r="G79" s="1003"/>
      <c r="H79" s="1003"/>
      <c r="I79" s="1003"/>
      <c r="J79" s="1003"/>
      <c r="K79" s="1003"/>
      <c r="L79" s="1003"/>
      <c r="M79" s="1004"/>
      <c r="N79" s="129"/>
      <c r="O79" s="130"/>
      <c r="P79" s="130"/>
      <c r="Q79" s="122"/>
      <c r="R79" s="122"/>
      <c r="S79" s="122" t="s">
        <v>87</v>
      </c>
      <c r="T79" s="1010" t="s">
        <v>88</v>
      </c>
      <c r="U79" s="1003"/>
      <c r="V79" s="1003"/>
      <c r="W79" s="1003"/>
      <c r="X79" s="1003"/>
      <c r="Y79" s="1003"/>
      <c r="Z79" s="1003"/>
      <c r="AA79" s="1003"/>
      <c r="AB79" s="1003"/>
      <c r="AC79" s="1004"/>
      <c r="AD79" s="1005"/>
      <c r="AE79" s="1006"/>
      <c r="AF79" s="1006"/>
      <c r="AG79" s="86" t="s">
        <v>89</v>
      </c>
      <c r="AH79" s="87"/>
    </row>
    <row r="80" spans="1:34" s="85" customFormat="1" ht="20.100000000000001" customHeight="1" x14ac:dyDescent="0.15">
      <c r="A80" s="983" t="s">
        <v>90</v>
      </c>
      <c r="B80" s="987" t="s">
        <v>85</v>
      </c>
      <c r="C80" s="987"/>
      <c r="D80" s="987"/>
      <c r="E80" s="987"/>
      <c r="F80" s="987"/>
      <c r="G80" s="987"/>
      <c r="H80" s="987"/>
      <c r="I80" s="987"/>
      <c r="J80" s="987"/>
      <c r="K80" s="987"/>
      <c r="L80" s="987"/>
      <c r="M80" s="987"/>
      <c r="N80" s="987"/>
      <c r="O80" s="987"/>
      <c r="P80" s="987"/>
      <c r="Q80" s="987"/>
      <c r="R80" s="987"/>
      <c r="S80" s="987"/>
      <c r="T80" s="987"/>
      <c r="U80" s="987"/>
      <c r="V80" s="987"/>
      <c r="W80" s="987"/>
      <c r="X80" s="987"/>
      <c r="Y80" s="987"/>
      <c r="Z80" s="987"/>
      <c r="AA80" s="987"/>
      <c r="AB80" s="987"/>
      <c r="AC80" s="987"/>
      <c r="AD80" s="987"/>
      <c r="AE80" s="987"/>
      <c r="AF80" s="987"/>
      <c r="AG80" s="987"/>
      <c r="AH80" s="988"/>
    </row>
    <row r="81" spans="1:34" s="85" customFormat="1" ht="16.350000000000001" customHeight="1" x14ac:dyDescent="0.15">
      <c r="A81" s="984"/>
      <c r="B81" s="989" t="s">
        <v>93</v>
      </c>
      <c r="C81" s="990"/>
      <c r="D81" s="990"/>
      <c r="E81" s="990"/>
      <c r="F81" s="990"/>
      <c r="G81" s="990"/>
      <c r="H81" s="990"/>
      <c r="I81" s="990"/>
      <c r="J81" s="991"/>
      <c r="K81" s="998" t="s">
        <v>94</v>
      </c>
      <c r="L81" s="998"/>
      <c r="M81" s="998"/>
      <c r="N81" s="998" t="s">
        <v>95</v>
      </c>
      <c r="O81" s="998"/>
      <c r="P81" s="998"/>
      <c r="Q81" s="998" t="s">
        <v>96</v>
      </c>
      <c r="R81" s="998"/>
      <c r="S81" s="998"/>
      <c r="T81" s="998" t="s">
        <v>97</v>
      </c>
      <c r="U81" s="998"/>
      <c r="V81" s="998"/>
      <c r="W81" s="998" t="s">
        <v>98</v>
      </c>
      <c r="X81" s="998"/>
      <c r="Y81" s="998"/>
      <c r="Z81" s="998" t="s">
        <v>99</v>
      </c>
      <c r="AA81" s="998"/>
      <c r="AB81" s="998"/>
      <c r="AC81" s="998" t="s">
        <v>100</v>
      </c>
      <c r="AD81" s="998"/>
      <c r="AE81" s="998"/>
      <c r="AF81" s="998" t="s">
        <v>101</v>
      </c>
      <c r="AG81" s="998"/>
      <c r="AH81" s="999"/>
    </row>
    <row r="82" spans="1:34" s="85" customFormat="1" ht="15.6" customHeight="1" x14ac:dyDescent="0.15">
      <c r="A82" s="984"/>
      <c r="B82" s="992"/>
      <c r="C82" s="993"/>
      <c r="D82" s="993"/>
      <c r="E82" s="993"/>
      <c r="F82" s="993"/>
      <c r="G82" s="993"/>
      <c r="H82" s="993"/>
      <c r="I82" s="993"/>
      <c r="J82" s="994"/>
      <c r="K82" s="998"/>
      <c r="L82" s="998"/>
      <c r="M82" s="998"/>
      <c r="N82" s="998"/>
      <c r="O82" s="998"/>
      <c r="P82" s="998"/>
      <c r="Q82" s="998"/>
      <c r="R82" s="998"/>
      <c r="S82" s="998"/>
      <c r="T82" s="998"/>
      <c r="U82" s="998"/>
      <c r="V82" s="998"/>
      <c r="W82" s="998"/>
      <c r="X82" s="998"/>
      <c r="Y82" s="998"/>
      <c r="Z82" s="998"/>
      <c r="AA82" s="998"/>
      <c r="AB82" s="998"/>
      <c r="AC82" s="998"/>
      <c r="AD82" s="998"/>
      <c r="AE82" s="998"/>
      <c r="AF82" s="998"/>
      <c r="AG82" s="998"/>
      <c r="AH82" s="999"/>
    </row>
    <row r="83" spans="1:34" s="85" customFormat="1" ht="15.95" customHeight="1" x14ac:dyDescent="0.15">
      <c r="A83" s="984"/>
      <c r="B83" s="995"/>
      <c r="C83" s="996"/>
      <c r="D83" s="996"/>
      <c r="E83" s="996"/>
      <c r="F83" s="996"/>
      <c r="G83" s="996"/>
      <c r="H83" s="996"/>
      <c r="I83" s="996"/>
      <c r="J83" s="997"/>
      <c r="K83" s="977" t="s">
        <v>102</v>
      </c>
      <c r="L83" s="978"/>
      <c r="M83" s="978"/>
      <c r="N83" s="978"/>
      <c r="O83" s="978"/>
      <c r="P83" s="978"/>
      <c r="Q83" s="978"/>
      <c r="R83" s="978"/>
      <c r="S83" s="979"/>
      <c r="T83" s="980"/>
      <c r="U83" s="966"/>
      <c r="V83" s="966"/>
      <c r="W83" s="966"/>
      <c r="X83" s="966"/>
      <c r="Y83" s="966"/>
      <c r="Z83" s="966"/>
      <c r="AA83" s="966"/>
      <c r="AB83" s="966"/>
      <c r="AC83" s="966"/>
      <c r="AD83" s="966"/>
      <c r="AE83" s="966"/>
      <c r="AF83" s="966"/>
      <c r="AG83" s="966"/>
      <c r="AH83" s="967"/>
    </row>
    <row r="84" spans="1:34" s="85" customFormat="1" ht="15.95" customHeight="1" x14ac:dyDescent="0.15">
      <c r="A84" s="984"/>
      <c r="B84" s="981" t="s">
        <v>103</v>
      </c>
      <c r="C84" s="982"/>
      <c r="D84" s="962"/>
      <c r="E84" s="962"/>
      <c r="F84" s="962"/>
      <c r="G84" s="962"/>
      <c r="H84" s="962"/>
      <c r="I84" s="962"/>
      <c r="J84" s="962"/>
      <c r="K84" s="963"/>
      <c r="L84" s="964"/>
      <c r="M84" s="964"/>
      <c r="N84" s="964"/>
      <c r="O84" s="964"/>
      <c r="P84" s="965" t="s">
        <v>104</v>
      </c>
      <c r="Q84" s="965"/>
      <c r="R84" s="966"/>
      <c r="S84" s="966"/>
      <c r="T84" s="966"/>
      <c r="U84" s="966"/>
      <c r="V84" s="965" t="s">
        <v>59</v>
      </c>
      <c r="W84" s="965"/>
      <c r="X84" s="964"/>
      <c r="Y84" s="964"/>
      <c r="Z84" s="964"/>
      <c r="AA84" s="964"/>
      <c r="AB84" s="965" t="s">
        <v>104</v>
      </c>
      <c r="AC84" s="965"/>
      <c r="AD84" s="966"/>
      <c r="AE84" s="966"/>
      <c r="AF84" s="966"/>
      <c r="AG84" s="966"/>
      <c r="AH84" s="967"/>
    </row>
    <row r="85" spans="1:34" s="85" customFormat="1" ht="15.95" customHeight="1" x14ac:dyDescent="0.15">
      <c r="A85" s="984"/>
      <c r="B85" s="88"/>
      <c r="C85" s="89"/>
      <c r="D85" s="971" t="s">
        <v>105</v>
      </c>
      <c r="E85" s="971"/>
      <c r="F85" s="972"/>
      <c r="G85" s="968" t="s">
        <v>106</v>
      </c>
      <c r="H85" s="969"/>
      <c r="I85" s="969"/>
      <c r="J85" s="970"/>
      <c r="K85" s="963"/>
      <c r="L85" s="964"/>
      <c r="M85" s="964"/>
      <c r="N85" s="964"/>
      <c r="O85" s="964"/>
      <c r="P85" s="965" t="s">
        <v>104</v>
      </c>
      <c r="Q85" s="965"/>
      <c r="R85" s="966"/>
      <c r="S85" s="966"/>
      <c r="T85" s="966"/>
      <c r="U85" s="966"/>
      <c r="V85" s="965" t="s">
        <v>59</v>
      </c>
      <c r="W85" s="965"/>
      <c r="X85" s="964"/>
      <c r="Y85" s="964"/>
      <c r="Z85" s="964"/>
      <c r="AA85" s="964"/>
      <c r="AB85" s="965" t="s">
        <v>104</v>
      </c>
      <c r="AC85" s="965"/>
      <c r="AD85" s="966"/>
      <c r="AE85" s="966"/>
      <c r="AF85" s="966"/>
      <c r="AG85" s="966"/>
      <c r="AH85" s="967"/>
    </row>
    <row r="86" spans="1:34" s="85" customFormat="1" ht="15.95" customHeight="1" x14ac:dyDescent="0.15">
      <c r="A86" s="984"/>
      <c r="B86" s="88"/>
      <c r="C86" s="89"/>
      <c r="D86" s="973"/>
      <c r="E86" s="973"/>
      <c r="F86" s="974"/>
      <c r="G86" s="968" t="s">
        <v>100</v>
      </c>
      <c r="H86" s="969"/>
      <c r="I86" s="969"/>
      <c r="J86" s="970"/>
      <c r="K86" s="963"/>
      <c r="L86" s="964"/>
      <c r="M86" s="964"/>
      <c r="N86" s="964"/>
      <c r="O86" s="964"/>
      <c r="P86" s="965" t="s">
        <v>104</v>
      </c>
      <c r="Q86" s="965"/>
      <c r="R86" s="966"/>
      <c r="S86" s="966"/>
      <c r="T86" s="966"/>
      <c r="U86" s="966"/>
      <c r="V86" s="965" t="s">
        <v>59</v>
      </c>
      <c r="W86" s="965"/>
      <c r="X86" s="964"/>
      <c r="Y86" s="964"/>
      <c r="Z86" s="964"/>
      <c r="AA86" s="964"/>
      <c r="AB86" s="965" t="s">
        <v>104</v>
      </c>
      <c r="AC86" s="965"/>
      <c r="AD86" s="966"/>
      <c r="AE86" s="966"/>
      <c r="AF86" s="966"/>
      <c r="AG86" s="966"/>
      <c r="AH86" s="967"/>
    </row>
    <row r="87" spans="1:34" s="85" customFormat="1" ht="15.95" customHeight="1" x14ac:dyDescent="0.15">
      <c r="A87" s="984"/>
      <c r="B87" s="90"/>
      <c r="C87" s="91"/>
      <c r="D87" s="975"/>
      <c r="E87" s="975"/>
      <c r="F87" s="976"/>
      <c r="G87" s="968" t="s">
        <v>107</v>
      </c>
      <c r="H87" s="969"/>
      <c r="I87" s="969"/>
      <c r="J87" s="970"/>
      <c r="K87" s="963"/>
      <c r="L87" s="964"/>
      <c r="M87" s="964"/>
      <c r="N87" s="964"/>
      <c r="O87" s="964"/>
      <c r="P87" s="965" t="s">
        <v>104</v>
      </c>
      <c r="Q87" s="965"/>
      <c r="R87" s="966"/>
      <c r="S87" s="966"/>
      <c r="T87" s="966"/>
      <c r="U87" s="966"/>
      <c r="V87" s="965" t="s">
        <v>59</v>
      </c>
      <c r="W87" s="965"/>
      <c r="X87" s="964"/>
      <c r="Y87" s="964"/>
      <c r="Z87" s="964"/>
      <c r="AA87" s="964"/>
      <c r="AB87" s="965" t="s">
        <v>104</v>
      </c>
      <c r="AC87" s="965"/>
      <c r="AD87" s="966"/>
      <c r="AE87" s="966"/>
      <c r="AF87" s="966"/>
      <c r="AG87" s="966"/>
      <c r="AH87" s="967"/>
    </row>
    <row r="88" spans="1:34" s="85" customFormat="1" ht="16.350000000000001" customHeight="1" x14ac:dyDescent="0.15">
      <c r="A88" s="984"/>
      <c r="B88" s="961" t="s">
        <v>108</v>
      </c>
      <c r="C88" s="962"/>
      <c r="D88" s="962"/>
      <c r="E88" s="962"/>
      <c r="F88" s="962"/>
      <c r="G88" s="962"/>
      <c r="H88" s="962"/>
      <c r="I88" s="962"/>
      <c r="J88" s="962"/>
      <c r="K88" s="963"/>
      <c r="L88" s="964"/>
      <c r="M88" s="964"/>
      <c r="N88" s="964"/>
      <c r="O88" s="964"/>
      <c r="P88" s="965" t="s">
        <v>104</v>
      </c>
      <c r="Q88" s="965"/>
      <c r="R88" s="966"/>
      <c r="S88" s="966"/>
      <c r="T88" s="966"/>
      <c r="U88" s="966"/>
      <c r="V88" s="965" t="s">
        <v>59</v>
      </c>
      <c r="W88" s="965"/>
      <c r="X88" s="964"/>
      <c r="Y88" s="964"/>
      <c r="Z88" s="964"/>
      <c r="AA88" s="964"/>
      <c r="AB88" s="965" t="s">
        <v>104</v>
      </c>
      <c r="AC88" s="965"/>
      <c r="AD88" s="966"/>
      <c r="AE88" s="966"/>
      <c r="AF88" s="966"/>
      <c r="AG88" s="966"/>
      <c r="AH88" s="967"/>
    </row>
    <row r="89" spans="1:34" s="85" customFormat="1" ht="16.350000000000001" customHeight="1" thickBot="1" x14ac:dyDescent="0.2">
      <c r="A89" s="985"/>
      <c r="B89" s="948" t="s">
        <v>109</v>
      </c>
      <c r="C89" s="949"/>
      <c r="D89" s="949"/>
      <c r="E89" s="949"/>
      <c r="F89" s="949"/>
      <c r="G89" s="949"/>
      <c r="H89" s="949"/>
      <c r="I89" s="949"/>
      <c r="J89" s="949"/>
      <c r="K89" s="950"/>
      <c r="L89" s="951"/>
      <c r="M89" s="951"/>
      <c r="N89" s="951"/>
      <c r="O89" s="951"/>
      <c r="P89" s="951"/>
      <c r="Q89" s="951"/>
      <c r="R89" s="951"/>
      <c r="S89" s="951"/>
      <c r="T89" s="952" t="s">
        <v>110</v>
      </c>
      <c r="U89" s="952"/>
      <c r="V89" s="953"/>
      <c r="W89" s="954"/>
      <c r="X89" s="954"/>
      <c r="Y89" s="954"/>
      <c r="Z89" s="954"/>
      <c r="AA89" s="954"/>
      <c r="AB89" s="954"/>
      <c r="AC89" s="954"/>
      <c r="AD89" s="954"/>
      <c r="AE89" s="954"/>
      <c r="AF89" s="954"/>
      <c r="AG89" s="954"/>
      <c r="AH89" s="955"/>
    </row>
    <row r="90" spans="1:34" s="85" customFormat="1" ht="20.100000000000001" customHeight="1" x14ac:dyDescent="0.15">
      <c r="A90" s="984" t="s">
        <v>111</v>
      </c>
      <c r="B90" s="1000" t="s">
        <v>85</v>
      </c>
      <c r="C90" s="1000"/>
      <c r="D90" s="1000"/>
      <c r="E90" s="1000"/>
      <c r="F90" s="1000"/>
      <c r="G90" s="1000"/>
      <c r="H90" s="1000"/>
      <c r="I90" s="1000"/>
      <c r="J90" s="1000"/>
      <c r="K90" s="1000"/>
      <c r="L90" s="1000"/>
      <c r="M90" s="1000"/>
      <c r="N90" s="1000"/>
      <c r="O90" s="1000"/>
      <c r="P90" s="1000"/>
      <c r="Q90" s="1000"/>
      <c r="R90" s="1000"/>
      <c r="S90" s="1000"/>
      <c r="T90" s="1000"/>
      <c r="U90" s="1000"/>
      <c r="V90" s="1000"/>
      <c r="W90" s="1000"/>
      <c r="X90" s="1000"/>
      <c r="Y90" s="1000"/>
      <c r="Z90" s="1000"/>
      <c r="AA90" s="1000"/>
      <c r="AB90" s="1000"/>
      <c r="AC90" s="1000"/>
      <c r="AD90" s="1000"/>
      <c r="AE90" s="1000"/>
      <c r="AF90" s="1000"/>
      <c r="AG90" s="1000"/>
      <c r="AH90" s="1001"/>
    </row>
    <row r="91" spans="1:34" s="85" customFormat="1" ht="16.350000000000001" customHeight="1" x14ac:dyDescent="0.15">
      <c r="A91" s="984"/>
      <c r="B91" s="989" t="s">
        <v>93</v>
      </c>
      <c r="C91" s="990"/>
      <c r="D91" s="990"/>
      <c r="E91" s="990"/>
      <c r="F91" s="990"/>
      <c r="G91" s="990"/>
      <c r="H91" s="990"/>
      <c r="I91" s="990"/>
      <c r="J91" s="991"/>
      <c r="K91" s="998" t="s">
        <v>94</v>
      </c>
      <c r="L91" s="998"/>
      <c r="M91" s="998"/>
      <c r="N91" s="998" t="s">
        <v>95</v>
      </c>
      <c r="O91" s="998"/>
      <c r="P91" s="998"/>
      <c r="Q91" s="998" t="s">
        <v>96</v>
      </c>
      <c r="R91" s="998"/>
      <c r="S91" s="998"/>
      <c r="T91" s="998" t="s">
        <v>97</v>
      </c>
      <c r="U91" s="998"/>
      <c r="V91" s="998"/>
      <c r="W91" s="998" t="s">
        <v>98</v>
      </c>
      <c r="X91" s="998"/>
      <c r="Y91" s="998"/>
      <c r="Z91" s="998" t="s">
        <v>99</v>
      </c>
      <c r="AA91" s="998"/>
      <c r="AB91" s="998"/>
      <c r="AC91" s="998" t="s">
        <v>100</v>
      </c>
      <c r="AD91" s="998"/>
      <c r="AE91" s="998"/>
      <c r="AF91" s="998" t="s">
        <v>101</v>
      </c>
      <c r="AG91" s="998"/>
      <c r="AH91" s="999"/>
    </row>
    <row r="92" spans="1:34" s="85" customFormat="1" ht="15.6" customHeight="1" x14ac:dyDescent="0.15">
      <c r="A92" s="984"/>
      <c r="B92" s="992"/>
      <c r="C92" s="993"/>
      <c r="D92" s="993"/>
      <c r="E92" s="993"/>
      <c r="F92" s="993"/>
      <c r="G92" s="993"/>
      <c r="H92" s="993"/>
      <c r="I92" s="993"/>
      <c r="J92" s="994"/>
      <c r="K92" s="998"/>
      <c r="L92" s="998"/>
      <c r="M92" s="998"/>
      <c r="N92" s="998"/>
      <c r="O92" s="998"/>
      <c r="P92" s="998"/>
      <c r="Q92" s="998"/>
      <c r="R92" s="998"/>
      <c r="S92" s="998"/>
      <c r="T92" s="998"/>
      <c r="U92" s="998"/>
      <c r="V92" s="998"/>
      <c r="W92" s="998"/>
      <c r="X92" s="998"/>
      <c r="Y92" s="998"/>
      <c r="Z92" s="998"/>
      <c r="AA92" s="998"/>
      <c r="AB92" s="998"/>
      <c r="AC92" s="998"/>
      <c r="AD92" s="998"/>
      <c r="AE92" s="998"/>
      <c r="AF92" s="998"/>
      <c r="AG92" s="998"/>
      <c r="AH92" s="999"/>
    </row>
    <row r="93" spans="1:34" s="85" customFormat="1" ht="15.95" customHeight="1" x14ac:dyDescent="0.15">
      <c r="A93" s="984"/>
      <c r="B93" s="995"/>
      <c r="C93" s="996"/>
      <c r="D93" s="996"/>
      <c r="E93" s="996"/>
      <c r="F93" s="996"/>
      <c r="G93" s="996"/>
      <c r="H93" s="996"/>
      <c r="I93" s="996"/>
      <c r="J93" s="997"/>
      <c r="K93" s="977" t="s">
        <v>102</v>
      </c>
      <c r="L93" s="978"/>
      <c r="M93" s="978"/>
      <c r="N93" s="978"/>
      <c r="O93" s="978"/>
      <c r="P93" s="978"/>
      <c r="Q93" s="978"/>
      <c r="R93" s="978"/>
      <c r="S93" s="979"/>
      <c r="T93" s="980"/>
      <c r="U93" s="966"/>
      <c r="V93" s="966"/>
      <c r="W93" s="966"/>
      <c r="X93" s="966"/>
      <c r="Y93" s="966"/>
      <c r="Z93" s="966"/>
      <c r="AA93" s="966"/>
      <c r="AB93" s="966"/>
      <c r="AC93" s="966"/>
      <c r="AD93" s="966"/>
      <c r="AE93" s="966"/>
      <c r="AF93" s="966"/>
      <c r="AG93" s="966"/>
      <c r="AH93" s="967"/>
    </row>
    <row r="94" spans="1:34" s="85" customFormat="1" ht="15.95" customHeight="1" x14ac:dyDescent="0.15">
      <c r="A94" s="984"/>
      <c r="B94" s="981" t="s">
        <v>103</v>
      </c>
      <c r="C94" s="982"/>
      <c r="D94" s="962"/>
      <c r="E94" s="962"/>
      <c r="F94" s="962"/>
      <c r="G94" s="962"/>
      <c r="H94" s="962"/>
      <c r="I94" s="962"/>
      <c r="J94" s="962"/>
      <c r="K94" s="963"/>
      <c r="L94" s="964"/>
      <c r="M94" s="964"/>
      <c r="N94" s="964"/>
      <c r="O94" s="964"/>
      <c r="P94" s="965" t="s">
        <v>104</v>
      </c>
      <c r="Q94" s="965"/>
      <c r="R94" s="966"/>
      <c r="S94" s="966"/>
      <c r="T94" s="966"/>
      <c r="U94" s="966"/>
      <c r="V94" s="965" t="s">
        <v>59</v>
      </c>
      <c r="W94" s="965"/>
      <c r="X94" s="964"/>
      <c r="Y94" s="964"/>
      <c r="Z94" s="964"/>
      <c r="AA94" s="964"/>
      <c r="AB94" s="965" t="s">
        <v>104</v>
      </c>
      <c r="AC94" s="965"/>
      <c r="AD94" s="966"/>
      <c r="AE94" s="966"/>
      <c r="AF94" s="966"/>
      <c r="AG94" s="966"/>
      <c r="AH94" s="967"/>
    </row>
    <row r="95" spans="1:34" s="85" customFormat="1" ht="15.95" customHeight="1" x14ac:dyDescent="0.15">
      <c r="A95" s="984"/>
      <c r="B95" s="88"/>
      <c r="C95" s="89"/>
      <c r="D95" s="971" t="s">
        <v>105</v>
      </c>
      <c r="E95" s="971"/>
      <c r="F95" s="972"/>
      <c r="G95" s="968" t="s">
        <v>106</v>
      </c>
      <c r="H95" s="969"/>
      <c r="I95" s="969"/>
      <c r="J95" s="970"/>
      <c r="K95" s="963"/>
      <c r="L95" s="964"/>
      <c r="M95" s="964"/>
      <c r="N95" s="964"/>
      <c r="O95" s="964"/>
      <c r="P95" s="965" t="s">
        <v>104</v>
      </c>
      <c r="Q95" s="965"/>
      <c r="R95" s="966"/>
      <c r="S95" s="966"/>
      <c r="T95" s="966"/>
      <c r="U95" s="966"/>
      <c r="V95" s="965" t="s">
        <v>59</v>
      </c>
      <c r="W95" s="965"/>
      <c r="X95" s="964"/>
      <c r="Y95" s="964"/>
      <c r="Z95" s="964"/>
      <c r="AA95" s="964"/>
      <c r="AB95" s="965" t="s">
        <v>104</v>
      </c>
      <c r="AC95" s="965"/>
      <c r="AD95" s="966"/>
      <c r="AE95" s="966"/>
      <c r="AF95" s="966"/>
      <c r="AG95" s="966"/>
      <c r="AH95" s="967"/>
    </row>
    <row r="96" spans="1:34" s="85" customFormat="1" ht="15.95" customHeight="1" x14ac:dyDescent="0.15">
      <c r="A96" s="984"/>
      <c r="B96" s="88"/>
      <c r="C96" s="89"/>
      <c r="D96" s="973"/>
      <c r="E96" s="973"/>
      <c r="F96" s="974"/>
      <c r="G96" s="968" t="s">
        <v>100</v>
      </c>
      <c r="H96" s="969"/>
      <c r="I96" s="969"/>
      <c r="J96" s="970"/>
      <c r="K96" s="963"/>
      <c r="L96" s="964"/>
      <c r="M96" s="964"/>
      <c r="N96" s="964"/>
      <c r="O96" s="964"/>
      <c r="P96" s="965" t="s">
        <v>104</v>
      </c>
      <c r="Q96" s="965"/>
      <c r="R96" s="966"/>
      <c r="S96" s="966"/>
      <c r="T96" s="966"/>
      <c r="U96" s="966"/>
      <c r="V96" s="965" t="s">
        <v>59</v>
      </c>
      <c r="W96" s="965"/>
      <c r="X96" s="964"/>
      <c r="Y96" s="964"/>
      <c r="Z96" s="964"/>
      <c r="AA96" s="964"/>
      <c r="AB96" s="965" t="s">
        <v>104</v>
      </c>
      <c r="AC96" s="965"/>
      <c r="AD96" s="966"/>
      <c r="AE96" s="966"/>
      <c r="AF96" s="966"/>
      <c r="AG96" s="966"/>
      <c r="AH96" s="967"/>
    </row>
    <row r="97" spans="1:34" s="85" customFormat="1" ht="15.95" customHeight="1" x14ac:dyDescent="0.15">
      <c r="A97" s="984"/>
      <c r="B97" s="90"/>
      <c r="C97" s="91"/>
      <c r="D97" s="975"/>
      <c r="E97" s="975"/>
      <c r="F97" s="976"/>
      <c r="G97" s="968" t="s">
        <v>107</v>
      </c>
      <c r="H97" s="969"/>
      <c r="I97" s="969"/>
      <c r="J97" s="970"/>
      <c r="K97" s="963"/>
      <c r="L97" s="964"/>
      <c r="M97" s="964"/>
      <c r="N97" s="964"/>
      <c r="O97" s="964"/>
      <c r="P97" s="965" t="s">
        <v>104</v>
      </c>
      <c r="Q97" s="965"/>
      <c r="R97" s="966"/>
      <c r="S97" s="966"/>
      <c r="T97" s="966"/>
      <c r="U97" s="966"/>
      <c r="V97" s="965" t="s">
        <v>59</v>
      </c>
      <c r="W97" s="965"/>
      <c r="X97" s="964"/>
      <c r="Y97" s="964"/>
      <c r="Z97" s="964"/>
      <c r="AA97" s="964"/>
      <c r="AB97" s="965" t="s">
        <v>104</v>
      </c>
      <c r="AC97" s="965"/>
      <c r="AD97" s="966"/>
      <c r="AE97" s="966"/>
      <c r="AF97" s="966"/>
      <c r="AG97" s="966"/>
      <c r="AH97" s="967"/>
    </row>
    <row r="98" spans="1:34" s="85" customFormat="1" ht="16.350000000000001" customHeight="1" x14ac:dyDescent="0.15">
      <c r="A98" s="984"/>
      <c r="B98" s="961" t="s">
        <v>108</v>
      </c>
      <c r="C98" s="962"/>
      <c r="D98" s="962"/>
      <c r="E98" s="962"/>
      <c r="F98" s="962"/>
      <c r="G98" s="962"/>
      <c r="H98" s="962"/>
      <c r="I98" s="962"/>
      <c r="J98" s="962"/>
      <c r="K98" s="963"/>
      <c r="L98" s="964"/>
      <c r="M98" s="964"/>
      <c r="N98" s="964"/>
      <c r="O98" s="964"/>
      <c r="P98" s="965" t="s">
        <v>104</v>
      </c>
      <c r="Q98" s="965"/>
      <c r="R98" s="966"/>
      <c r="S98" s="966"/>
      <c r="T98" s="966"/>
      <c r="U98" s="966"/>
      <c r="V98" s="965" t="s">
        <v>59</v>
      </c>
      <c r="W98" s="965"/>
      <c r="X98" s="964"/>
      <c r="Y98" s="964"/>
      <c r="Z98" s="964"/>
      <c r="AA98" s="964"/>
      <c r="AB98" s="965" t="s">
        <v>104</v>
      </c>
      <c r="AC98" s="965"/>
      <c r="AD98" s="966"/>
      <c r="AE98" s="966"/>
      <c r="AF98" s="966"/>
      <c r="AG98" s="966"/>
      <c r="AH98" s="967"/>
    </row>
    <row r="99" spans="1:34" s="85" customFormat="1" ht="16.350000000000001" customHeight="1" thickBot="1" x14ac:dyDescent="0.2">
      <c r="A99" s="984"/>
      <c r="B99" s="948" t="s">
        <v>109</v>
      </c>
      <c r="C99" s="949"/>
      <c r="D99" s="949"/>
      <c r="E99" s="949"/>
      <c r="F99" s="949"/>
      <c r="G99" s="949"/>
      <c r="H99" s="949"/>
      <c r="I99" s="949"/>
      <c r="J99" s="949"/>
      <c r="K99" s="950"/>
      <c r="L99" s="951"/>
      <c r="M99" s="951"/>
      <c r="N99" s="951"/>
      <c r="O99" s="951"/>
      <c r="P99" s="951"/>
      <c r="Q99" s="951"/>
      <c r="R99" s="951"/>
      <c r="S99" s="951"/>
      <c r="T99" s="952" t="s">
        <v>110</v>
      </c>
      <c r="U99" s="952"/>
      <c r="V99" s="953"/>
      <c r="W99" s="954"/>
      <c r="X99" s="954"/>
      <c r="Y99" s="954"/>
      <c r="Z99" s="954"/>
      <c r="AA99" s="954"/>
      <c r="AB99" s="954"/>
      <c r="AC99" s="954"/>
      <c r="AD99" s="954"/>
      <c r="AE99" s="954"/>
      <c r="AF99" s="954"/>
      <c r="AG99" s="954"/>
      <c r="AH99" s="955"/>
    </row>
    <row r="100" spans="1:34" s="85" customFormat="1" ht="20.100000000000001" customHeight="1" x14ac:dyDescent="0.15">
      <c r="A100" s="983" t="s">
        <v>112</v>
      </c>
      <c r="B100" s="986" t="s">
        <v>85</v>
      </c>
      <c r="C100" s="987"/>
      <c r="D100" s="987"/>
      <c r="E100" s="987"/>
      <c r="F100" s="987"/>
      <c r="G100" s="987"/>
      <c r="H100" s="987"/>
      <c r="I100" s="987"/>
      <c r="J100" s="987"/>
      <c r="K100" s="987"/>
      <c r="L100" s="987"/>
      <c r="M100" s="987"/>
      <c r="N100" s="987"/>
      <c r="O100" s="987"/>
      <c r="P100" s="987"/>
      <c r="Q100" s="987"/>
      <c r="R100" s="987"/>
      <c r="S100" s="987"/>
      <c r="T100" s="987"/>
      <c r="U100" s="987"/>
      <c r="V100" s="987"/>
      <c r="W100" s="987"/>
      <c r="X100" s="987"/>
      <c r="Y100" s="987"/>
      <c r="Z100" s="987"/>
      <c r="AA100" s="987"/>
      <c r="AB100" s="987"/>
      <c r="AC100" s="987"/>
      <c r="AD100" s="987"/>
      <c r="AE100" s="987"/>
      <c r="AF100" s="987"/>
      <c r="AG100" s="987"/>
      <c r="AH100" s="988"/>
    </row>
    <row r="101" spans="1:34" s="85" customFormat="1" ht="16.350000000000001" customHeight="1" x14ac:dyDescent="0.15">
      <c r="A101" s="984"/>
      <c r="B101" s="989" t="s">
        <v>93</v>
      </c>
      <c r="C101" s="990"/>
      <c r="D101" s="990"/>
      <c r="E101" s="990"/>
      <c r="F101" s="990"/>
      <c r="G101" s="990"/>
      <c r="H101" s="990"/>
      <c r="I101" s="990"/>
      <c r="J101" s="991"/>
      <c r="K101" s="998" t="s">
        <v>94</v>
      </c>
      <c r="L101" s="998"/>
      <c r="M101" s="998"/>
      <c r="N101" s="998" t="s">
        <v>95</v>
      </c>
      <c r="O101" s="998"/>
      <c r="P101" s="998"/>
      <c r="Q101" s="998" t="s">
        <v>96</v>
      </c>
      <c r="R101" s="998"/>
      <c r="S101" s="998"/>
      <c r="T101" s="998" t="s">
        <v>97</v>
      </c>
      <c r="U101" s="998"/>
      <c r="V101" s="998"/>
      <c r="W101" s="998" t="s">
        <v>98</v>
      </c>
      <c r="X101" s="998"/>
      <c r="Y101" s="998"/>
      <c r="Z101" s="998" t="s">
        <v>99</v>
      </c>
      <c r="AA101" s="998"/>
      <c r="AB101" s="998"/>
      <c r="AC101" s="998" t="s">
        <v>100</v>
      </c>
      <c r="AD101" s="998"/>
      <c r="AE101" s="998"/>
      <c r="AF101" s="998" t="s">
        <v>101</v>
      </c>
      <c r="AG101" s="998"/>
      <c r="AH101" s="999"/>
    </row>
    <row r="102" spans="1:34" s="85" customFormat="1" ht="15.6" customHeight="1" x14ac:dyDescent="0.15">
      <c r="A102" s="984"/>
      <c r="B102" s="992"/>
      <c r="C102" s="993"/>
      <c r="D102" s="993"/>
      <c r="E102" s="993"/>
      <c r="F102" s="993"/>
      <c r="G102" s="993"/>
      <c r="H102" s="993"/>
      <c r="I102" s="993"/>
      <c r="J102" s="994"/>
      <c r="K102" s="998"/>
      <c r="L102" s="998"/>
      <c r="M102" s="998"/>
      <c r="N102" s="998"/>
      <c r="O102" s="998"/>
      <c r="P102" s="998"/>
      <c r="Q102" s="998"/>
      <c r="R102" s="998"/>
      <c r="S102" s="998"/>
      <c r="T102" s="998"/>
      <c r="U102" s="998"/>
      <c r="V102" s="998"/>
      <c r="W102" s="998"/>
      <c r="X102" s="998"/>
      <c r="Y102" s="998"/>
      <c r="Z102" s="998"/>
      <c r="AA102" s="998"/>
      <c r="AB102" s="998"/>
      <c r="AC102" s="998"/>
      <c r="AD102" s="998"/>
      <c r="AE102" s="998"/>
      <c r="AF102" s="998"/>
      <c r="AG102" s="998"/>
      <c r="AH102" s="999"/>
    </row>
    <row r="103" spans="1:34" s="85" customFormat="1" ht="15.95" customHeight="1" x14ac:dyDescent="0.15">
      <c r="A103" s="984"/>
      <c r="B103" s="995"/>
      <c r="C103" s="996"/>
      <c r="D103" s="996"/>
      <c r="E103" s="996"/>
      <c r="F103" s="996"/>
      <c r="G103" s="996"/>
      <c r="H103" s="996"/>
      <c r="I103" s="996"/>
      <c r="J103" s="997"/>
      <c r="K103" s="977" t="s">
        <v>102</v>
      </c>
      <c r="L103" s="978"/>
      <c r="M103" s="978"/>
      <c r="N103" s="978"/>
      <c r="O103" s="978"/>
      <c r="P103" s="978"/>
      <c r="Q103" s="978"/>
      <c r="R103" s="978"/>
      <c r="S103" s="979"/>
      <c r="T103" s="980"/>
      <c r="U103" s="966"/>
      <c r="V103" s="966"/>
      <c r="W103" s="966"/>
      <c r="X103" s="966"/>
      <c r="Y103" s="966"/>
      <c r="Z103" s="966"/>
      <c r="AA103" s="966"/>
      <c r="AB103" s="966"/>
      <c r="AC103" s="966"/>
      <c r="AD103" s="966"/>
      <c r="AE103" s="966"/>
      <c r="AF103" s="966"/>
      <c r="AG103" s="966"/>
      <c r="AH103" s="967"/>
    </row>
    <row r="104" spans="1:34" s="85" customFormat="1" ht="15.95" customHeight="1" x14ac:dyDescent="0.15">
      <c r="A104" s="984"/>
      <c r="B104" s="981" t="s">
        <v>103</v>
      </c>
      <c r="C104" s="982"/>
      <c r="D104" s="962"/>
      <c r="E104" s="962"/>
      <c r="F104" s="962"/>
      <c r="G104" s="962"/>
      <c r="H104" s="962"/>
      <c r="I104" s="962"/>
      <c r="J104" s="962"/>
      <c r="K104" s="963"/>
      <c r="L104" s="964"/>
      <c r="M104" s="964"/>
      <c r="N104" s="964"/>
      <c r="O104" s="964"/>
      <c r="P104" s="965" t="s">
        <v>104</v>
      </c>
      <c r="Q104" s="965"/>
      <c r="R104" s="966"/>
      <c r="S104" s="966"/>
      <c r="T104" s="966"/>
      <c r="U104" s="966"/>
      <c r="V104" s="965" t="s">
        <v>59</v>
      </c>
      <c r="W104" s="965"/>
      <c r="X104" s="964"/>
      <c r="Y104" s="964"/>
      <c r="Z104" s="964"/>
      <c r="AA104" s="964"/>
      <c r="AB104" s="965" t="s">
        <v>104</v>
      </c>
      <c r="AC104" s="965"/>
      <c r="AD104" s="966"/>
      <c r="AE104" s="966"/>
      <c r="AF104" s="966"/>
      <c r="AG104" s="966"/>
      <c r="AH104" s="967"/>
    </row>
    <row r="105" spans="1:34" s="85" customFormat="1" ht="15.95" customHeight="1" x14ac:dyDescent="0.15">
      <c r="A105" s="984"/>
      <c r="B105" s="88"/>
      <c r="C105" s="89"/>
      <c r="D105" s="971" t="s">
        <v>105</v>
      </c>
      <c r="E105" s="971"/>
      <c r="F105" s="972"/>
      <c r="G105" s="968" t="s">
        <v>106</v>
      </c>
      <c r="H105" s="969"/>
      <c r="I105" s="969"/>
      <c r="J105" s="970"/>
      <c r="K105" s="963"/>
      <c r="L105" s="964"/>
      <c r="M105" s="964"/>
      <c r="N105" s="964"/>
      <c r="O105" s="964"/>
      <c r="P105" s="965" t="s">
        <v>104</v>
      </c>
      <c r="Q105" s="965"/>
      <c r="R105" s="966"/>
      <c r="S105" s="966"/>
      <c r="T105" s="966"/>
      <c r="U105" s="966"/>
      <c r="V105" s="965" t="s">
        <v>59</v>
      </c>
      <c r="W105" s="965"/>
      <c r="X105" s="964"/>
      <c r="Y105" s="964"/>
      <c r="Z105" s="964"/>
      <c r="AA105" s="964"/>
      <c r="AB105" s="965" t="s">
        <v>104</v>
      </c>
      <c r="AC105" s="965"/>
      <c r="AD105" s="966"/>
      <c r="AE105" s="966"/>
      <c r="AF105" s="966"/>
      <c r="AG105" s="966"/>
      <c r="AH105" s="967"/>
    </row>
    <row r="106" spans="1:34" s="85" customFormat="1" ht="15.95" customHeight="1" x14ac:dyDescent="0.15">
      <c r="A106" s="984"/>
      <c r="B106" s="88"/>
      <c r="C106" s="89"/>
      <c r="D106" s="973"/>
      <c r="E106" s="973"/>
      <c r="F106" s="974"/>
      <c r="G106" s="968" t="s">
        <v>100</v>
      </c>
      <c r="H106" s="969"/>
      <c r="I106" s="969"/>
      <c r="J106" s="970"/>
      <c r="K106" s="963"/>
      <c r="L106" s="964"/>
      <c r="M106" s="964"/>
      <c r="N106" s="964"/>
      <c r="O106" s="964"/>
      <c r="P106" s="965" t="s">
        <v>104</v>
      </c>
      <c r="Q106" s="965"/>
      <c r="R106" s="966"/>
      <c r="S106" s="966"/>
      <c r="T106" s="966"/>
      <c r="U106" s="966"/>
      <c r="V106" s="965" t="s">
        <v>59</v>
      </c>
      <c r="W106" s="965"/>
      <c r="X106" s="964"/>
      <c r="Y106" s="964"/>
      <c r="Z106" s="964"/>
      <c r="AA106" s="964"/>
      <c r="AB106" s="965" t="s">
        <v>104</v>
      </c>
      <c r="AC106" s="965"/>
      <c r="AD106" s="966"/>
      <c r="AE106" s="966"/>
      <c r="AF106" s="966"/>
      <c r="AG106" s="966"/>
      <c r="AH106" s="967"/>
    </row>
    <row r="107" spans="1:34" s="85" customFormat="1" ht="15.95" customHeight="1" x14ac:dyDescent="0.15">
      <c r="A107" s="984"/>
      <c r="B107" s="90"/>
      <c r="C107" s="91"/>
      <c r="D107" s="975"/>
      <c r="E107" s="975"/>
      <c r="F107" s="976"/>
      <c r="G107" s="968" t="s">
        <v>107</v>
      </c>
      <c r="H107" s="969"/>
      <c r="I107" s="969"/>
      <c r="J107" s="970"/>
      <c r="K107" s="963"/>
      <c r="L107" s="964"/>
      <c r="M107" s="964"/>
      <c r="N107" s="964"/>
      <c r="O107" s="964"/>
      <c r="P107" s="965" t="s">
        <v>104</v>
      </c>
      <c r="Q107" s="965"/>
      <c r="R107" s="966"/>
      <c r="S107" s="966"/>
      <c r="T107" s="966"/>
      <c r="U107" s="966"/>
      <c r="V107" s="965" t="s">
        <v>59</v>
      </c>
      <c r="W107" s="965"/>
      <c r="X107" s="964"/>
      <c r="Y107" s="964"/>
      <c r="Z107" s="964"/>
      <c r="AA107" s="964"/>
      <c r="AB107" s="965" t="s">
        <v>104</v>
      </c>
      <c r="AC107" s="965"/>
      <c r="AD107" s="966"/>
      <c r="AE107" s="966"/>
      <c r="AF107" s="966"/>
      <c r="AG107" s="966"/>
      <c r="AH107" s="967"/>
    </row>
    <row r="108" spans="1:34" s="85" customFormat="1" ht="16.350000000000001" customHeight="1" x14ac:dyDescent="0.15">
      <c r="A108" s="984"/>
      <c r="B108" s="961" t="s">
        <v>108</v>
      </c>
      <c r="C108" s="962"/>
      <c r="D108" s="962"/>
      <c r="E108" s="962"/>
      <c r="F108" s="962"/>
      <c r="G108" s="962"/>
      <c r="H108" s="962"/>
      <c r="I108" s="962"/>
      <c r="J108" s="962"/>
      <c r="K108" s="963"/>
      <c r="L108" s="964"/>
      <c r="M108" s="964"/>
      <c r="N108" s="964"/>
      <c r="O108" s="964"/>
      <c r="P108" s="965" t="s">
        <v>104</v>
      </c>
      <c r="Q108" s="965"/>
      <c r="R108" s="966"/>
      <c r="S108" s="966"/>
      <c r="T108" s="966"/>
      <c r="U108" s="966"/>
      <c r="V108" s="965" t="s">
        <v>59</v>
      </c>
      <c r="W108" s="965"/>
      <c r="X108" s="964"/>
      <c r="Y108" s="964"/>
      <c r="Z108" s="964"/>
      <c r="AA108" s="964"/>
      <c r="AB108" s="965" t="s">
        <v>104</v>
      </c>
      <c r="AC108" s="965"/>
      <c r="AD108" s="966"/>
      <c r="AE108" s="966"/>
      <c r="AF108" s="966"/>
      <c r="AG108" s="966"/>
      <c r="AH108" s="967"/>
    </row>
    <row r="109" spans="1:34" s="85" customFormat="1" ht="16.350000000000001" customHeight="1" thickBot="1" x14ac:dyDescent="0.2">
      <c r="A109" s="985"/>
      <c r="B109" s="948" t="s">
        <v>109</v>
      </c>
      <c r="C109" s="949"/>
      <c r="D109" s="949"/>
      <c r="E109" s="949"/>
      <c r="F109" s="949"/>
      <c r="G109" s="949"/>
      <c r="H109" s="949"/>
      <c r="I109" s="949"/>
      <c r="J109" s="949"/>
      <c r="K109" s="950"/>
      <c r="L109" s="951"/>
      <c r="M109" s="951"/>
      <c r="N109" s="951"/>
      <c r="O109" s="951"/>
      <c r="P109" s="951"/>
      <c r="Q109" s="951"/>
      <c r="R109" s="951"/>
      <c r="S109" s="951"/>
      <c r="T109" s="952" t="s">
        <v>110</v>
      </c>
      <c r="U109" s="952"/>
      <c r="V109" s="953"/>
      <c r="W109" s="954"/>
      <c r="X109" s="954"/>
      <c r="Y109" s="954"/>
      <c r="Z109" s="954"/>
      <c r="AA109" s="954"/>
      <c r="AB109" s="954"/>
      <c r="AC109" s="954"/>
      <c r="AD109" s="954"/>
      <c r="AE109" s="954"/>
      <c r="AF109" s="954"/>
      <c r="AG109" s="954"/>
      <c r="AH109" s="955"/>
    </row>
    <row r="110" spans="1:34" s="85" customFormat="1" ht="15" customHeight="1" thickBot="1" x14ac:dyDescent="0.2">
      <c r="A110" s="956" t="s">
        <v>76</v>
      </c>
      <c r="B110" s="957"/>
      <c r="C110" s="957"/>
      <c r="D110" s="957"/>
      <c r="E110" s="957"/>
      <c r="F110" s="957"/>
      <c r="G110" s="957"/>
      <c r="H110" s="958" t="s">
        <v>79</v>
      </c>
      <c r="I110" s="959"/>
      <c r="J110" s="959"/>
      <c r="K110" s="959"/>
      <c r="L110" s="959"/>
      <c r="M110" s="959"/>
      <c r="N110" s="959"/>
      <c r="O110" s="959"/>
      <c r="P110" s="959"/>
      <c r="Q110" s="959"/>
      <c r="R110" s="959"/>
      <c r="S110" s="959"/>
      <c r="T110" s="959"/>
      <c r="U110" s="959"/>
      <c r="V110" s="959"/>
      <c r="W110" s="959"/>
      <c r="X110" s="959"/>
      <c r="Y110" s="959"/>
      <c r="Z110" s="959"/>
      <c r="AA110" s="959"/>
      <c r="AB110" s="959"/>
      <c r="AC110" s="959"/>
      <c r="AD110" s="959"/>
      <c r="AE110" s="959"/>
      <c r="AF110" s="959"/>
      <c r="AG110" s="959"/>
      <c r="AH110" s="960"/>
    </row>
    <row r="111" spans="1:34" s="85" customFormat="1" ht="15" customHeight="1" x14ac:dyDescent="0.15">
      <c r="AC111" s="85" t="s">
        <v>0</v>
      </c>
    </row>
    <row r="112" spans="1:34" ht="15" customHeight="1" x14ac:dyDescent="0.15">
      <c r="A112" s="945" t="s">
        <v>84</v>
      </c>
      <c r="B112" s="945"/>
      <c r="C112" s="946" t="s">
        <v>172</v>
      </c>
      <c r="D112" s="947" t="s">
        <v>175</v>
      </c>
      <c r="E112" s="947"/>
      <c r="F112" s="947"/>
      <c r="G112" s="947"/>
      <c r="H112" s="947"/>
      <c r="I112" s="947"/>
      <c r="J112" s="947"/>
      <c r="K112" s="947"/>
      <c r="L112" s="947"/>
      <c r="M112" s="947"/>
      <c r="N112" s="947"/>
      <c r="O112" s="947"/>
      <c r="P112" s="947"/>
      <c r="Q112" s="947"/>
      <c r="R112" s="947"/>
      <c r="S112" s="947"/>
      <c r="T112" s="947"/>
      <c r="U112" s="947"/>
      <c r="V112" s="947"/>
      <c r="W112" s="947"/>
      <c r="X112" s="947"/>
      <c r="Y112" s="947"/>
      <c r="Z112" s="947"/>
      <c r="AA112" s="947"/>
      <c r="AB112" s="947"/>
      <c r="AC112" s="947"/>
      <c r="AD112" s="947"/>
      <c r="AE112" s="947"/>
      <c r="AF112" s="947"/>
      <c r="AG112" s="947"/>
      <c r="AH112" s="947"/>
    </row>
    <row r="113" spans="1:34" ht="15" customHeight="1" x14ac:dyDescent="0.15">
      <c r="A113" s="945"/>
      <c r="B113" s="945"/>
      <c r="C113" s="946"/>
      <c r="D113" s="947"/>
      <c r="E113" s="947"/>
      <c r="F113" s="947"/>
      <c r="G113" s="947"/>
      <c r="H113" s="947"/>
      <c r="I113" s="947"/>
      <c r="J113" s="947"/>
      <c r="K113" s="947"/>
      <c r="L113" s="947"/>
      <c r="M113" s="947"/>
      <c r="N113" s="947"/>
      <c r="O113" s="947"/>
      <c r="P113" s="947"/>
      <c r="Q113" s="947"/>
      <c r="R113" s="947"/>
      <c r="S113" s="947"/>
      <c r="T113" s="947"/>
      <c r="U113" s="947"/>
      <c r="V113" s="947"/>
      <c r="W113" s="947"/>
      <c r="X113" s="947"/>
      <c r="Y113" s="947"/>
      <c r="Z113" s="947"/>
      <c r="AA113" s="947"/>
      <c r="AB113" s="947"/>
      <c r="AC113" s="947"/>
      <c r="AD113" s="947"/>
      <c r="AE113" s="947"/>
      <c r="AF113" s="947"/>
      <c r="AG113" s="947"/>
      <c r="AH113" s="947"/>
    </row>
    <row r="114" spans="1:34" ht="15" customHeight="1" x14ac:dyDescent="0.15">
      <c r="A114" s="945"/>
      <c r="B114" s="945"/>
      <c r="C114" s="946"/>
      <c r="D114" s="947"/>
      <c r="E114" s="947"/>
      <c r="F114" s="947"/>
      <c r="G114" s="947"/>
      <c r="H114" s="947"/>
      <c r="I114" s="947"/>
      <c r="J114" s="947"/>
      <c r="K114" s="947"/>
      <c r="L114" s="947"/>
      <c r="M114" s="947"/>
      <c r="N114" s="947"/>
      <c r="O114" s="947"/>
      <c r="P114" s="947"/>
      <c r="Q114" s="947"/>
      <c r="R114" s="947"/>
      <c r="S114" s="947"/>
      <c r="T114" s="947"/>
      <c r="U114" s="947"/>
      <c r="V114" s="947"/>
      <c r="W114" s="947"/>
      <c r="X114" s="947"/>
      <c r="Y114" s="947"/>
      <c r="Z114" s="947"/>
      <c r="AA114" s="947"/>
      <c r="AB114" s="947"/>
      <c r="AC114" s="947"/>
      <c r="AD114" s="947"/>
      <c r="AE114" s="947"/>
      <c r="AF114" s="947"/>
      <c r="AG114" s="947"/>
      <c r="AH114" s="947"/>
    </row>
    <row r="115" spans="1:34" ht="15" customHeight="1" x14ac:dyDescent="0.15">
      <c r="A115" s="945"/>
      <c r="B115" s="945"/>
      <c r="C115" s="946"/>
      <c r="D115" s="947"/>
      <c r="E115" s="947"/>
      <c r="F115" s="947"/>
      <c r="G115" s="947"/>
      <c r="H115" s="947"/>
      <c r="I115" s="947"/>
      <c r="J115" s="947"/>
      <c r="K115" s="947"/>
      <c r="L115" s="947"/>
      <c r="M115" s="947"/>
      <c r="N115" s="947"/>
      <c r="O115" s="947"/>
      <c r="P115" s="947"/>
      <c r="Q115" s="947"/>
      <c r="R115" s="947"/>
      <c r="S115" s="947"/>
      <c r="T115" s="947"/>
      <c r="U115" s="947"/>
      <c r="V115" s="947"/>
      <c r="W115" s="947"/>
      <c r="X115" s="947"/>
      <c r="Y115" s="947"/>
      <c r="Z115" s="947"/>
      <c r="AA115" s="947"/>
      <c r="AB115" s="947"/>
      <c r="AC115" s="947"/>
      <c r="AD115" s="947"/>
      <c r="AE115" s="947"/>
      <c r="AF115" s="947"/>
      <c r="AG115" s="947"/>
      <c r="AH115" s="947"/>
    </row>
    <row r="116" spans="1:34" ht="15" customHeight="1" x14ac:dyDescent="0.15">
      <c r="A116" s="945"/>
      <c r="B116" s="945"/>
      <c r="C116" s="946"/>
      <c r="D116" s="947"/>
      <c r="E116" s="947"/>
      <c r="F116" s="947"/>
      <c r="G116" s="947"/>
      <c r="H116" s="947"/>
      <c r="I116" s="947"/>
      <c r="J116" s="947"/>
      <c r="K116" s="947"/>
      <c r="L116" s="947"/>
      <c r="M116" s="947"/>
      <c r="N116" s="947"/>
      <c r="O116" s="947"/>
      <c r="P116" s="947"/>
      <c r="Q116" s="947"/>
      <c r="R116" s="947"/>
      <c r="S116" s="947"/>
      <c r="T116" s="947"/>
      <c r="U116" s="947"/>
      <c r="V116" s="947"/>
      <c r="W116" s="947"/>
      <c r="X116" s="947"/>
      <c r="Y116" s="947"/>
      <c r="Z116" s="947"/>
      <c r="AA116" s="947"/>
      <c r="AB116" s="947"/>
      <c r="AC116" s="947"/>
      <c r="AD116" s="947"/>
      <c r="AE116" s="947"/>
      <c r="AF116" s="947"/>
      <c r="AG116" s="947"/>
      <c r="AH116" s="947"/>
    </row>
    <row r="117" spans="1:34" ht="15" customHeight="1" x14ac:dyDescent="0.15">
      <c r="A117" s="945"/>
      <c r="B117" s="945"/>
      <c r="C117" s="946"/>
      <c r="D117" s="947"/>
      <c r="E117" s="947"/>
      <c r="F117" s="947"/>
      <c r="G117" s="947"/>
      <c r="H117" s="947"/>
      <c r="I117" s="947"/>
      <c r="J117" s="947"/>
      <c r="K117" s="947"/>
      <c r="L117" s="947"/>
      <c r="M117" s="947"/>
      <c r="N117" s="947"/>
      <c r="O117" s="947"/>
      <c r="P117" s="947"/>
      <c r="Q117" s="947"/>
      <c r="R117" s="947"/>
      <c r="S117" s="947"/>
      <c r="T117" s="947"/>
      <c r="U117" s="947"/>
      <c r="V117" s="947"/>
      <c r="W117" s="947"/>
      <c r="X117" s="947"/>
      <c r="Y117" s="947"/>
      <c r="Z117" s="947"/>
      <c r="AA117" s="947"/>
      <c r="AB117" s="947"/>
      <c r="AC117" s="947"/>
      <c r="AD117" s="947"/>
      <c r="AE117" s="947"/>
      <c r="AF117" s="947"/>
      <c r="AG117" s="947"/>
      <c r="AH117" s="947"/>
    </row>
    <row r="118" spans="1:34" ht="23.25" customHeight="1" x14ac:dyDescent="0.15">
      <c r="A118" s="945"/>
      <c r="B118" s="945"/>
      <c r="C118" s="946"/>
      <c r="D118" s="947"/>
      <c r="E118" s="947"/>
      <c r="F118" s="947"/>
      <c r="G118" s="947"/>
      <c r="H118" s="947"/>
      <c r="I118" s="947"/>
      <c r="J118" s="947"/>
      <c r="K118" s="947"/>
      <c r="L118" s="947"/>
      <c r="M118" s="947"/>
      <c r="N118" s="947"/>
      <c r="O118" s="947"/>
      <c r="P118" s="947"/>
      <c r="Q118" s="947"/>
      <c r="R118" s="947"/>
      <c r="S118" s="947"/>
      <c r="T118" s="947"/>
      <c r="U118" s="947"/>
      <c r="V118" s="947"/>
      <c r="W118" s="947"/>
      <c r="X118" s="947"/>
      <c r="Y118" s="947"/>
      <c r="Z118" s="947"/>
      <c r="AA118" s="947"/>
      <c r="AB118" s="947"/>
      <c r="AC118" s="947"/>
      <c r="AD118" s="947"/>
      <c r="AE118" s="947"/>
      <c r="AF118" s="947"/>
      <c r="AG118" s="947"/>
      <c r="AH118" s="947"/>
    </row>
    <row r="119" spans="1:34" ht="9" customHeight="1" x14ac:dyDescent="0.15">
      <c r="A119" s="945"/>
      <c r="B119" s="945"/>
      <c r="C119" s="946"/>
      <c r="D119" s="947"/>
      <c r="E119" s="947"/>
      <c r="F119" s="947"/>
      <c r="G119" s="947"/>
      <c r="H119" s="947"/>
      <c r="I119" s="947"/>
      <c r="J119" s="947"/>
      <c r="K119" s="947"/>
      <c r="L119" s="947"/>
      <c r="M119" s="947"/>
      <c r="N119" s="947"/>
      <c r="O119" s="947"/>
      <c r="P119" s="947"/>
      <c r="Q119" s="947"/>
      <c r="R119" s="947"/>
      <c r="S119" s="947"/>
      <c r="T119" s="947"/>
      <c r="U119" s="947"/>
      <c r="V119" s="947"/>
      <c r="W119" s="947"/>
      <c r="X119" s="947"/>
      <c r="Y119" s="947"/>
      <c r="Z119" s="947"/>
      <c r="AA119" s="947"/>
      <c r="AB119" s="947"/>
      <c r="AC119" s="947"/>
      <c r="AD119" s="947"/>
      <c r="AE119" s="947"/>
      <c r="AF119" s="947"/>
      <c r="AG119" s="947"/>
      <c r="AH119" s="94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topLeftCell="B1"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1131" t="s">
        <v>163</v>
      </c>
      <c r="B1" s="1131"/>
      <c r="C1" s="1131"/>
      <c r="D1" s="1131"/>
      <c r="E1" s="1131"/>
      <c r="F1" s="1131"/>
      <c r="G1" s="1131"/>
      <c r="H1" s="1131"/>
      <c r="I1" s="1131"/>
      <c r="J1" s="1131"/>
      <c r="K1" s="1131"/>
      <c r="L1" s="1131"/>
      <c r="M1" s="1131"/>
      <c r="N1" s="1131"/>
      <c r="O1" s="1131"/>
      <c r="P1" s="1131"/>
      <c r="Q1" s="1131"/>
      <c r="R1" s="1131"/>
      <c r="S1" s="1131"/>
      <c r="T1" s="1131"/>
      <c r="U1" s="1131"/>
      <c r="V1" s="1131"/>
      <c r="W1" s="1131"/>
      <c r="X1" s="1131"/>
      <c r="Y1" s="1131"/>
      <c r="Z1" s="1131"/>
      <c r="AA1" s="1131"/>
      <c r="AB1" s="1131"/>
      <c r="AC1" s="1131"/>
      <c r="AD1" s="1131"/>
      <c r="AE1" s="1131"/>
      <c r="AF1" s="1131"/>
      <c r="AG1" s="1131"/>
      <c r="AH1" s="1131"/>
    </row>
    <row r="2" spans="1:34" s="9" customFormat="1" ht="20.45" customHeight="1" thickBot="1" x14ac:dyDescent="0.2">
      <c r="A2" s="1132" t="s">
        <v>113</v>
      </c>
      <c r="B2" s="1132"/>
      <c r="C2" s="1132"/>
      <c r="D2" s="1132"/>
      <c r="E2" s="1132"/>
      <c r="F2" s="1132"/>
      <c r="G2" s="1132"/>
      <c r="H2" s="1132"/>
      <c r="I2" s="1132"/>
      <c r="J2" s="1132"/>
      <c r="K2" s="1132"/>
      <c r="L2" s="1132"/>
      <c r="M2" s="1132"/>
      <c r="N2" s="1132"/>
      <c r="O2" s="1132"/>
      <c r="P2" s="1132"/>
      <c r="Q2" s="1132"/>
      <c r="R2" s="1132"/>
      <c r="S2" s="16"/>
      <c r="T2" s="16"/>
      <c r="U2" s="16"/>
      <c r="V2" s="16"/>
      <c r="W2" s="16"/>
      <c r="X2" s="16"/>
      <c r="Y2" s="16"/>
      <c r="Z2" s="16"/>
      <c r="AA2" s="16"/>
      <c r="AB2" s="16"/>
      <c r="AC2" s="16"/>
      <c r="AD2" s="16"/>
      <c r="AE2" s="16"/>
      <c r="AF2" s="16"/>
      <c r="AG2" s="16"/>
      <c r="AH2" s="16"/>
    </row>
    <row r="3" spans="1:34" s="9" customFormat="1" ht="14.25" customHeight="1" x14ac:dyDescent="0.15">
      <c r="A3" s="1121" t="s">
        <v>114</v>
      </c>
      <c r="B3" s="1097" t="s">
        <v>66</v>
      </c>
      <c r="C3" s="1097"/>
      <c r="D3" s="1097"/>
      <c r="E3" s="1097"/>
      <c r="F3" s="1097"/>
      <c r="G3" s="1097"/>
      <c r="H3" s="1097"/>
      <c r="I3" s="1097"/>
      <c r="J3" s="1097"/>
      <c r="K3" s="1097"/>
      <c r="L3" s="1097"/>
      <c r="M3" s="1097"/>
      <c r="N3" s="1097"/>
      <c r="O3" s="1097"/>
      <c r="P3" s="1097"/>
      <c r="Q3" s="1097"/>
      <c r="R3" s="1097"/>
      <c r="S3" s="1097"/>
      <c r="T3" s="1097"/>
      <c r="U3" s="1097"/>
      <c r="V3" s="1097"/>
      <c r="W3" s="1097"/>
      <c r="X3" s="1097"/>
      <c r="Y3" s="1097"/>
      <c r="Z3" s="1097"/>
      <c r="AA3" s="1097"/>
      <c r="AB3" s="1097"/>
      <c r="AC3" s="1097"/>
      <c r="AD3" s="1097"/>
      <c r="AE3" s="1097"/>
      <c r="AF3" s="1097"/>
      <c r="AG3" s="1097"/>
      <c r="AH3" s="1098"/>
    </row>
    <row r="4" spans="1:34" s="9" customFormat="1" ht="21.2" customHeight="1" x14ac:dyDescent="0.15">
      <c r="A4" s="1122"/>
      <c r="B4" s="1124" t="s">
        <v>67</v>
      </c>
      <c r="C4" s="1125"/>
      <c r="D4" s="1125"/>
      <c r="E4" s="1125"/>
      <c r="F4" s="1125"/>
      <c r="G4" s="1125"/>
      <c r="H4" s="1125"/>
      <c r="I4" s="1125"/>
      <c r="J4" s="1126"/>
      <c r="K4" s="892" t="s">
        <v>91</v>
      </c>
      <c r="L4" s="893"/>
      <c r="M4" s="893"/>
      <c r="N4" s="893"/>
      <c r="O4" s="893"/>
      <c r="P4" s="894"/>
      <c r="Q4" s="892" t="s">
        <v>80</v>
      </c>
      <c r="R4" s="893"/>
      <c r="S4" s="893"/>
      <c r="T4" s="893"/>
      <c r="U4" s="893"/>
      <c r="V4" s="893"/>
      <c r="W4" s="913" t="s">
        <v>81</v>
      </c>
      <c r="X4" s="913"/>
      <c r="Y4" s="913"/>
      <c r="Z4" s="913"/>
      <c r="AA4" s="913"/>
      <c r="AB4" s="913"/>
      <c r="AC4" s="1130" t="s">
        <v>92</v>
      </c>
      <c r="AD4" s="893"/>
      <c r="AE4" s="893"/>
      <c r="AF4" s="893"/>
      <c r="AG4" s="893"/>
      <c r="AH4" s="1110"/>
    </row>
    <row r="5" spans="1:34" s="9" customFormat="1" ht="16.350000000000001" customHeight="1" x14ac:dyDescent="0.15">
      <c r="A5" s="1122"/>
      <c r="B5" s="1127"/>
      <c r="C5" s="1128"/>
      <c r="D5" s="1128"/>
      <c r="E5" s="1128"/>
      <c r="F5" s="1128"/>
      <c r="G5" s="1128"/>
      <c r="H5" s="1128"/>
      <c r="I5" s="1128"/>
      <c r="J5" s="1129"/>
      <c r="K5" s="892" t="s">
        <v>82</v>
      </c>
      <c r="L5" s="893"/>
      <c r="M5" s="894"/>
      <c r="N5" s="892" t="s">
        <v>83</v>
      </c>
      <c r="O5" s="893"/>
      <c r="P5" s="894"/>
      <c r="Q5" s="892" t="s">
        <v>82</v>
      </c>
      <c r="R5" s="893"/>
      <c r="S5" s="894"/>
      <c r="T5" s="892" t="s">
        <v>83</v>
      </c>
      <c r="U5" s="893"/>
      <c r="V5" s="894"/>
      <c r="W5" s="892" t="s">
        <v>82</v>
      </c>
      <c r="X5" s="893"/>
      <c r="Y5" s="894"/>
      <c r="Z5" s="892" t="s">
        <v>83</v>
      </c>
      <c r="AA5" s="893"/>
      <c r="AB5" s="894"/>
      <c r="AC5" s="892" t="s">
        <v>82</v>
      </c>
      <c r="AD5" s="893"/>
      <c r="AE5" s="894"/>
      <c r="AF5" s="892" t="s">
        <v>83</v>
      </c>
      <c r="AG5" s="893"/>
      <c r="AH5" s="1110"/>
    </row>
    <row r="6" spans="1:34" s="9" customFormat="1" ht="16.350000000000001" customHeight="1" x14ac:dyDescent="0.15">
      <c r="A6" s="1122"/>
      <c r="B6" s="1120" t="s">
        <v>71</v>
      </c>
      <c r="C6" s="893"/>
      <c r="D6" s="893"/>
      <c r="E6" s="893"/>
      <c r="F6" s="893"/>
      <c r="G6" s="893"/>
      <c r="H6" s="893"/>
      <c r="I6" s="893"/>
      <c r="J6" s="894"/>
      <c r="K6" s="892"/>
      <c r="L6" s="893"/>
      <c r="M6" s="894"/>
      <c r="N6" s="892"/>
      <c r="O6" s="893"/>
      <c r="P6" s="894"/>
      <c r="Q6" s="892"/>
      <c r="R6" s="893"/>
      <c r="S6" s="894"/>
      <c r="T6" s="892"/>
      <c r="U6" s="893"/>
      <c r="V6" s="894"/>
      <c r="W6" s="892"/>
      <c r="X6" s="893"/>
      <c r="Y6" s="894"/>
      <c r="Z6" s="892"/>
      <c r="AA6" s="893"/>
      <c r="AB6" s="894"/>
      <c r="AC6" s="892"/>
      <c r="AD6" s="893"/>
      <c r="AE6" s="894"/>
      <c r="AF6" s="892"/>
      <c r="AG6" s="893"/>
      <c r="AH6" s="1110"/>
    </row>
    <row r="7" spans="1:34" s="9" customFormat="1" ht="16.350000000000001" customHeight="1" x14ac:dyDescent="0.15">
      <c r="A7" s="1122"/>
      <c r="B7" s="1120" t="s">
        <v>72</v>
      </c>
      <c r="C7" s="893"/>
      <c r="D7" s="893"/>
      <c r="E7" s="893"/>
      <c r="F7" s="893"/>
      <c r="G7" s="893"/>
      <c r="H7" s="893"/>
      <c r="I7" s="893"/>
      <c r="J7" s="894"/>
      <c r="K7" s="892"/>
      <c r="L7" s="893"/>
      <c r="M7" s="894"/>
      <c r="N7" s="892"/>
      <c r="O7" s="893"/>
      <c r="P7" s="894"/>
      <c r="Q7" s="892"/>
      <c r="R7" s="893"/>
      <c r="S7" s="894"/>
      <c r="T7" s="892"/>
      <c r="U7" s="893"/>
      <c r="V7" s="894"/>
      <c r="W7" s="892"/>
      <c r="X7" s="893"/>
      <c r="Y7" s="894"/>
      <c r="Z7" s="892"/>
      <c r="AA7" s="893"/>
      <c r="AB7" s="894"/>
      <c r="AC7" s="892"/>
      <c r="AD7" s="893"/>
      <c r="AE7" s="894"/>
      <c r="AF7" s="892"/>
      <c r="AG7" s="893"/>
      <c r="AH7" s="1110"/>
    </row>
    <row r="8" spans="1:34" s="9" customFormat="1" ht="14.25" customHeight="1" x14ac:dyDescent="0.15">
      <c r="A8" s="1122"/>
      <c r="B8" s="1080" t="s">
        <v>85</v>
      </c>
      <c r="C8" s="1080"/>
      <c r="D8" s="1080"/>
      <c r="E8" s="1080"/>
      <c r="F8" s="1080"/>
      <c r="G8" s="1080"/>
      <c r="H8" s="1080"/>
      <c r="I8" s="1080"/>
      <c r="J8" s="1080"/>
      <c r="K8" s="1080"/>
      <c r="L8" s="1080"/>
      <c r="M8" s="1080"/>
      <c r="N8" s="1080"/>
      <c r="O8" s="1080"/>
      <c r="P8" s="1080"/>
      <c r="Q8" s="1080"/>
      <c r="R8" s="1080"/>
      <c r="S8" s="1080"/>
      <c r="T8" s="1080"/>
      <c r="U8" s="1080"/>
      <c r="V8" s="1080"/>
      <c r="W8" s="1080"/>
      <c r="X8" s="1080"/>
      <c r="Y8" s="1080"/>
      <c r="Z8" s="1080"/>
      <c r="AA8" s="1080"/>
      <c r="AB8" s="1080"/>
      <c r="AC8" s="1080"/>
      <c r="AD8" s="1080"/>
      <c r="AE8" s="1080"/>
      <c r="AF8" s="1080"/>
      <c r="AG8" s="1080"/>
      <c r="AH8" s="1081"/>
    </row>
    <row r="9" spans="1:34" s="9" customFormat="1" ht="16.350000000000001" customHeight="1" x14ac:dyDescent="0.15">
      <c r="A9" s="1133"/>
      <c r="B9" s="1082" t="s">
        <v>93</v>
      </c>
      <c r="C9" s="1083"/>
      <c r="D9" s="1083"/>
      <c r="E9" s="1083"/>
      <c r="F9" s="1083"/>
      <c r="G9" s="1083"/>
      <c r="H9" s="1083"/>
      <c r="I9" s="1083"/>
      <c r="J9" s="1084"/>
      <c r="K9" s="1091" t="s">
        <v>94</v>
      </c>
      <c r="L9" s="1091"/>
      <c r="M9" s="1091"/>
      <c r="N9" s="1091" t="s">
        <v>95</v>
      </c>
      <c r="O9" s="1091"/>
      <c r="P9" s="1091"/>
      <c r="Q9" s="1091" t="s">
        <v>96</v>
      </c>
      <c r="R9" s="1091"/>
      <c r="S9" s="1091"/>
      <c r="T9" s="1091" t="s">
        <v>97</v>
      </c>
      <c r="U9" s="1091"/>
      <c r="V9" s="1091"/>
      <c r="W9" s="1091" t="s">
        <v>98</v>
      </c>
      <c r="X9" s="1091"/>
      <c r="Y9" s="1091"/>
      <c r="Z9" s="1091" t="s">
        <v>99</v>
      </c>
      <c r="AA9" s="1091"/>
      <c r="AB9" s="1091"/>
      <c r="AC9" s="1091" t="s">
        <v>100</v>
      </c>
      <c r="AD9" s="1091"/>
      <c r="AE9" s="1091"/>
      <c r="AF9" s="1091" t="s">
        <v>101</v>
      </c>
      <c r="AG9" s="1091"/>
      <c r="AH9" s="1092"/>
    </row>
    <row r="10" spans="1:34" s="9" customFormat="1" ht="15.6" customHeight="1" x14ac:dyDescent="0.15">
      <c r="A10" s="1133"/>
      <c r="B10" s="1085"/>
      <c r="C10" s="1086"/>
      <c r="D10" s="1086"/>
      <c r="E10" s="1086"/>
      <c r="F10" s="1086"/>
      <c r="G10" s="1086"/>
      <c r="H10" s="1086"/>
      <c r="I10" s="1086"/>
      <c r="J10" s="1087"/>
      <c r="K10" s="1091"/>
      <c r="L10" s="1091"/>
      <c r="M10" s="1091"/>
      <c r="N10" s="1091"/>
      <c r="O10" s="1091"/>
      <c r="P10" s="1091"/>
      <c r="Q10" s="1091"/>
      <c r="R10" s="1091"/>
      <c r="S10" s="1091"/>
      <c r="T10" s="1091"/>
      <c r="U10" s="1091"/>
      <c r="V10" s="1091"/>
      <c r="W10" s="1091"/>
      <c r="X10" s="1091"/>
      <c r="Y10" s="1091"/>
      <c r="Z10" s="1091"/>
      <c r="AA10" s="1091"/>
      <c r="AB10" s="1091"/>
      <c r="AC10" s="1091"/>
      <c r="AD10" s="1091"/>
      <c r="AE10" s="1091"/>
      <c r="AF10" s="1091"/>
      <c r="AG10" s="1091"/>
      <c r="AH10" s="1092"/>
    </row>
    <row r="11" spans="1:34" s="9" customFormat="1" ht="15.95" customHeight="1" x14ac:dyDescent="0.15">
      <c r="A11" s="1133"/>
      <c r="B11" s="1088"/>
      <c r="C11" s="1089"/>
      <c r="D11" s="1089"/>
      <c r="E11" s="1089"/>
      <c r="F11" s="1089"/>
      <c r="G11" s="1089"/>
      <c r="H11" s="1089"/>
      <c r="I11" s="1089"/>
      <c r="J11" s="1090"/>
      <c r="K11" s="1093" t="s">
        <v>102</v>
      </c>
      <c r="L11" s="1094"/>
      <c r="M11" s="1094"/>
      <c r="N11" s="1094"/>
      <c r="O11" s="1094"/>
      <c r="P11" s="1094"/>
      <c r="Q11" s="1094"/>
      <c r="R11" s="1094"/>
      <c r="S11" s="1095"/>
      <c r="T11" s="1074"/>
      <c r="U11" s="1059"/>
      <c r="V11" s="1059"/>
      <c r="W11" s="1059"/>
      <c r="X11" s="1059"/>
      <c r="Y11" s="1059"/>
      <c r="Z11" s="1059"/>
      <c r="AA11" s="1059"/>
      <c r="AB11" s="1059"/>
      <c r="AC11" s="1059"/>
      <c r="AD11" s="1059"/>
      <c r="AE11" s="1059"/>
      <c r="AF11" s="1059"/>
      <c r="AG11" s="1059"/>
      <c r="AH11" s="1060"/>
    </row>
    <row r="12" spans="1:34" s="9" customFormat="1" ht="15.95" customHeight="1" x14ac:dyDescent="0.15">
      <c r="A12" s="1133"/>
      <c r="B12" s="1075" t="s">
        <v>103</v>
      </c>
      <c r="C12" s="1076"/>
      <c r="D12" s="1062"/>
      <c r="E12" s="1062"/>
      <c r="F12" s="1062"/>
      <c r="G12" s="1062"/>
      <c r="H12" s="1062"/>
      <c r="I12" s="1062"/>
      <c r="J12" s="1062"/>
      <c r="K12" s="1063"/>
      <c r="L12" s="1064"/>
      <c r="M12" s="1064"/>
      <c r="N12" s="1064"/>
      <c r="O12" s="1064"/>
      <c r="P12" s="1058" t="s">
        <v>104</v>
      </c>
      <c r="Q12" s="1058"/>
      <c r="R12" s="1059"/>
      <c r="S12" s="1059"/>
      <c r="T12" s="1059"/>
      <c r="U12" s="1059"/>
      <c r="V12" s="1058" t="s">
        <v>59</v>
      </c>
      <c r="W12" s="1058"/>
      <c r="X12" s="1064"/>
      <c r="Y12" s="1064"/>
      <c r="Z12" s="1064"/>
      <c r="AA12" s="1064"/>
      <c r="AB12" s="1058" t="s">
        <v>104</v>
      </c>
      <c r="AC12" s="1058"/>
      <c r="AD12" s="1059"/>
      <c r="AE12" s="1059"/>
      <c r="AF12" s="1059"/>
      <c r="AG12" s="1059"/>
      <c r="AH12" s="1060"/>
    </row>
    <row r="13" spans="1:34" s="9" customFormat="1" ht="15.95" customHeight="1" x14ac:dyDescent="0.15">
      <c r="A13" s="1133"/>
      <c r="B13" s="11"/>
      <c r="C13" s="12"/>
      <c r="D13" s="1068" t="s">
        <v>105</v>
      </c>
      <c r="E13" s="1068"/>
      <c r="F13" s="1069"/>
      <c r="G13" s="1065" t="s">
        <v>106</v>
      </c>
      <c r="H13" s="1066"/>
      <c r="I13" s="1066"/>
      <c r="J13" s="1067"/>
      <c r="K13" s="1063"/>
      <c r="L13" s="1064"/>
      <c r="M13" s="1064"/>
      <c r="N13" s="1064"/>
      <c r="O13" s="1064"/>
      <c r="P13" s="1058" t="s">
        <v>104</v>
      </c>
      <c r="Q13" s="1058"/>
      <c r="R13" s="1059"/>
      <c r="S13" s="1059"/>
      <c r="T13" s="1059"/>
      <c r="U13" s="1059"/>
      <c r="V13" s="1058" t="s">
        <v>59</v>
      </c>
      <c r="W13" s="1058"/>
      <c r="X13" s="1064"/>
      <c r="Y13" s="1064"/>
      <c r="Z13" s="1064"/>
      <c r="AA13" s="1064"/>
      <c r="AB13" s="1058" t="s">
        <v>104</v>
      </c>
      <c r="AC13" s="1058"/>
      <c r="AD13" s="1059"/>
      <c r="AE13" s="1059"/>
      <c r="AF13" s="1059"/>
      <c r="AG13" s="1059"/>
      <c r="AH13" s="1060"/>
    </row>
    <row r="14" spans="1:34" s="9" customFormat="1" ht="15.95" customHeight="1" x14ac:dyDescent="0.15">
      <c r="A14" s="1133"/>
      <c r="B14" s="11"/>
      <c r="C14" s="12"/>
      <c r="D14" s="1070"/>
      <c r="E14" s="1070"/>
      <c r="F14" s="1071"/>
      <c r="G14" s="1065" t="s">
        <v>100</v>
      </c>
      <c r="H14" s="1066"/>
      <c r="I14" s="1066"/>
      <c r="J14" s="1067"/>
      <c r="K14" s="1063"/>
      <c r="L14" s="1064"/>
      <c r="M14" s="1064"/>
      <c r="N14" s="1064"/>
      <c r="O14" s="1064"/>
      <c r="P14" s="1058" t="s">
        <v>104</v>
      </c>
      <c r="Q14" s="1058"/>
      <c r="R14" s="1059"/>
      <c r="S14" s="1059"/>
      <c r="T14" s="1059"/>
      <c r="U14" s="1059"/>
      <c r="V14" s="1058" t="s">
        <v>59</v>
      </c>
      <c r="W14" s="1058"/>
      <c r="X14" s="1064"/>
      <c r="Y14" s="1064"/>
      <c r="Z14" s="1064"/>
      <c r="AA14" s="1064"/>
      <c r="AB14" s="1058" t="s">
        <v>104</v>
      </c>
      <c r="AC14" s="1058"/>
      <c r="AD14" s="1059"/>
      <c r="AE14" s="1059"/>
      <c r="AF14" s="1059"/>
      <c r="AG14" s="1059"/>
      <c r="AH14" s="1060"/>
    </row>
    <row r="15" spans="1:34" s="9" customFormat="1" ht="15.95" customHeight="1" x14ac:dyDescent="0.15">
      <c r="A15" s="1133"/>
      <c r="B15" s="13"/>
      <c r="C15" s="14"/>
      <c r="D15" s="1072"/>
      <c r="E15" s="1072"/>
      <c r="F15" s="1073"/>
      <c r="G15" s="1065" t="s">
        <v>107</v>
      </c>
      <c r="H15" s="1066"/>
      <c r="I15" s="1066"/>
      <c r="J15" s="1067"/>
      <c r="K15" s="1063"/>
      <c r="L15" s="1064"/>
      <c r="M15" s="1064"/>
      <c r="N15" s="1064"/>
      <c r="O15" s="1064"/>
      <c r="P15" s="1058" t="s">
        <v>104</v>
      </c>
      <c r="Q15" s="1058"/>
      <c r="R15" s="1059"/>
      <c r="S15" s="1059"/>
      <c r="T15" s="1059"/>
      <c r="U15" s="1059"/>
      <c r="V15" s="1058" t="s">
        <v>59</v>
      </c>
      <c r="W15" s="1058"/>
      <c r="X15" s="1064"/>
      <c r="Y15" s="1064"/>
      <c r="Z15" s="1064"/>
      <c r="AA15" s="1064"/>
      <c r="AB15" s="1058" t="s">
        <v>104</v>
      </c>
      <c r="AC15" s="1058"/>
      <c r="AD15" s="1059"/>
      <c r="AE15" s="1059"/>
      <c r="AF15" s="1059"/>
      <c r="AG15" s="1059"/>
      <c r="AH15" s="1060"/>
    </row>
    <row r="16" spans="1:34" s="9" customFormat="1" ht="16.350000000000001" customHeight="1" x14ac:dyDescent="0.15">
      <c r="A16" s="1133"/>
      <c r="B16" s="1061" t="s">
        <v>108</v>
      </c>
      <c r="C16" s="1062"/>
      <c r="D16" s="1062"/>
      <c r="E16" s="1062"/>
      <c r="F16" s="1062"/>
      <c r="G16" s="1062"/>
      <c r="H16" s="1062"/>
      <c r="I16" s="1062"/>
      <c r="J16" s="1062"/>
      <c r="K16" s="1063"/>
      <c r="L16" s="1064"/>
      <c r="M16" s="1064"/>
      <c r="N16" s="1064"/>
      <c r="O16" s="1064"/>
      <c r="P16" s="1058" t="s">
        <v>104</v>
      </c>
      <c r="Q16" s="1058"/>
      <c r="R16" s="1059"/>
      <c r="S16" s="1059"/>
      <c r="T16" s="1059"/>
      <c r="U16" s="1059"/>
      <c r="V16" s="1058" t="s">
        <v>59</v>
      </c>
      <c r="W16" s="1058"/>
      <c r="X16" s="1064"/>
      <c r="Y16" s="1064"/>
      <c r="Z16" s="1064"/>
      <c r="AA16" s="1064"/>
      <c r="AB16" s="1058" t="s">
        <v>104</v>
      </c>
      <c r="AC16" s="1058"/>
      <c r="AD16" s="1059"/>
      <c r="AE16" s="1059"/>
      <c r="AF16" s="1059"/>
      <c r="AG16" s="1059"/>
      <c r="AH16" s="1060"/>
    </row>
    <row r="17" spans="1:34" s="9" customFormat="1" ht="16.350000000000001" customHeight="1" thickBot="1" x14ac:dyDescent="0.2">
      <c r="A17" s="1133"/>
      <c r="B17" s="1050" t="s">
        <v>109</v>
      </c>
      <c r="C17" s="1051"/>
      <c r="D17" s="1051"/>
      <c r="E17" s="1051"/>
      <c r="F17" s="1051"/>
      <c r="G17" s="1051"/>
      <c r="H17" s="1051"/>
      <c r="I17" s="1051"/>
      <c r="J17" s="1051"/>
      <c r="K17" s="1052"/>
      <c r="L17" s="1053"/>
      <c r="M17" s="1053"/>
      <c r="N17" s="1053"/>
      <c r="O17" s="1053"/>
      <c r="P17" s="1053"/>
      <c r="Q17" s="1053"/>
      <c r="R17" s="1053"/>
      <c r="S17" s="1053"/>
      <c r="T17" s="1054" t="s">
        <v>110</v>
      </c>
      <c r="U17" s="1054"/>
      <c r="V17" s="1055"/>
      <c r="W17" s="1056"/>
      <c r="X17" s="1056"/>
      <c r="Y17" s="1056"/>
      <c r="Z17" s="1056"/>
      <c r="AA17" s="1056"/>
      <c r="AB17" s="1056"/>
      <c r="AC17" s="1056"/>
      <c r="AD17" s="1056"/>
      <c r="AE17" s="1056"/>
      <c r="AF17" s="1056"/>
      <c r="AG17" s="1056"/>
      <c r="AH17" s="1057"/>
    </row>
    <row r="18" spans="1:34" s="9" customFormat="1" ht="14.25" customHeight="1" x14ac:dyDescent="0.15">
      <c r="A18" s="1121" t="s">
        <v>115</v>
      </c>
      <c r="B18" s="1097" t="s">
        <v>66</v>
      </c>
      <c r="C18" s="1097"/>
      <c r="D18" s="1097"/>
      <c r="E18" s="1097"/>
      <c r="F18" s="1097"/>
      <c r="G18" s="1097"/>
      <c r="H18" s="1097"/>
      <c r="I18" s="1097"/>
      <c r="J18" s="1097"/>
      <c r="K18" s="1097"/>
      <c r="L18" s="1097"/>
      <c r="M18" s="1097"/>
      <c r="N18" s="1097"/>
      <c r="O18" s="1097"/>
      <c r="P18" s="1097"/>
      <c r="Q18" s="1097"/>
      <c r="R18" s="1097"/>
      <c r="S18" s="1097"/>
      <c r="T18" s="1097"/>
      <c r="U18" s="1097"/>
      <c r="V18" s="1097"/>
      <c r="W18" s="1097"/>
      <c r="X18" s="1097"/>
      <c r="Y18" s="1097"/>
      <c r="Z18" s="1097"/>
      <c r="AA18" s="1097"/>
      <c r="AB18" s="1097"/>
      <c r="AC18" s="1097"/>
      <c r="AD18" s="1097"/>
      <c r="AE18" s="1097"/>
      <c r="AF18" s="1097"/>
      <c r="AG18" s="1097"/>
      <c r="AH18" s="1098"/>
    </row>
    <row r="19" spans="1:34" s="9" customFormat="1" ht="21.2" customHeight="1" x14ac:dyDescent="0.15">
      <c r="A19" s="1122"/>
      <c r="B19" s="1124" t="s">
        <v>67</v>
      </c>
      <c r="C19" s="1125"/>
      <c r="D19" s="1125"/>
      <c r="E19" s="1125"/>
      <c r="F19" s="1125"/>
      <c r="G19" s="1125"/>
      <c r="H19" s="1125"/>
      <c r="I19" s="1125"/>
      <c r="J19" s="1126"/>
      <c r="K19" s="892" t="s">
        <v>91</v>
      </c>
      <c r="L19" s="893"/>
      <c r="M19" s="893"/>
      <c r="N19" s="893"/>
      <c r="O19" s="893"/>
      <c r="P19" s="894"/>
      <c r="Q19" s="892" t="s">
        <v>80</v>
      </c>
      <c r="R19" s="893"/>
      <c r="S19" s="893"/>
      <c r="T19" s="893"/>
      <c r="U19" s="893"/>
      <c r="V19" s="893"/>
      <c r="W19" s="913" t="s">
        <v>81</v>
      </c>
      <c r="X19" s="913"/>
      <c r="Y19" s="913"/>
      <c r="Z19" s="913"/>
      <c r="AA19" s="913"/>
      <c r="AB19" s="913"/>
      <c r="AC19" s="1130" t="s">
        <v>92</v>
      </c>
      <c r="AD19" s="893"/>
      <c r="AE19" s="893"/>
      <c r="AF19" s="893"/>
      <c r="AG19" s="893"/>
      <c r="AH19" s="1110"/>
    </row>
    <row r="20" spans="1:34" s="9" customFormat="1" ht="16.350000000000001" customHeight="1" x14ac:dyDescent="0.15">
      <c r="A20" s="1122"/>
      <c r="B20" s="1127"/>
      <c r="C20" s="1128"/>
      <c r="D20" s="1128"/>
      <c r="E20" s="1128"/>
      <c r="F20" s="1128"/>
      <c r="G20" s="1128"/>
      <c r="H20" s="1128"/>
      <c r="I20" s="1128"/>
      <c r="J20" s="1129"/>
      <c r="K20" s="892" t="s">
        <v>82</v>
      </c>
      <c r="L20" s="893"/>
      <c r="M20" s="894"/>
      <c r="N20" s="892" t="s">
        <v>83</v>
      </c>
      <c r="O20" s="893"/>
      <c r="P20" s="894"/>
      <c r="Q20" s="892" t="s">
        <v>82</v>
      </c>
      <c r="R20" s="893"/>
      <c r="S20" s="894"/>
      <c r="T20" s="892" t="s">
        <v>83</v>
      </c>
      <c r="U20" s="893"/>
      <c r="V20" s="894"/>
      <c r="W20" s="892" t="s">
        <v>82</v>
      </c>
      <c r="X20" s="893"/>
      <c r="Y20" s="894"/>
      <c r="Z20" s="892" t="s">
        <v>83</v>
      </c>
      <c r="AA20" s="893"/>
      <c r="AB20" s="894"/>
      <c r="AC20" s="892" t="s">
        <v>82</v>
      </c>
      <c r="AD20" s="893"/>
      <c r="AE20" s="894"/>
      <c r="AF20" s="892" t="s">
        <v>83</v>
      </c>
      <c r="AG20" s="893"/>
      <c r="AH20" s="1110"/>
    </row>
    <row r="21" spans="1:34" s="9" customFormat="1" ht="16.350000000000001" customHeight="1" x14ac:dyDescent="0.15">
      <c r="A21" s="1122"/>
      <c r="B21" s="1120" t="s">
        <v>71</v>
      </c>
      <c r="C21" s="893"/>
      <c r="D21" s="893"/>
      <c r="E21" s="893"/>
      <c r="F21" s="893"/>
      <c r="G21" s="893"/>
      <c r="H21" s="893"/>
      <c r="I21" s="893"/>
      <c r="J21" s="894"/>
      <c r="K21" s="892"/>
      <c r="L21" s="893"/>
      <c r="M21" s="894"/>
      <c r="N21" s="892"/>
      <c r="O21" s="893"/>
      <c r="P21" s="894"/>
      <c r="Q21" s="892"/>
      <c r="R21" s="893"/>
      <c r="S21" s="894"/>
      <c r="T21" s="892"/>
      <c r="U21" s="893"/>
      <c r="V21" s="894"/>
      <c r="W21" s="892"/>
      <c r="X21" s="893"/>
      <c r="Y21" s="894"/>
      <c r="Z21" s="892"/>
      <c r="AA21" s="893"/>
      <c r="AB21" s="894"/>
      <c r="AC21" s="892"/>
      <c r="AD21" s="893"/>
      <c r="AE21" s="894"/>
      <c r="AF21" s="892"/>
      <c r="AG21" s="893"/>
      <c r="AH21" s="1110"/>
    </row>
    <row r="22" spans="1:34" s="9" customFormat="1" ht="16.350000000000001" customHeight="1" x14ac:dyDescent="0.15">
      <c r="A22" s="1122"/>
      <c r="B22" s="1120" t="s">
        <v>72</v>
      </c>
      <c r="C22" s="893"/>
      <c r="D22" s="893"/>
      <c r="E22" s="893"/>
      <c r="F22" s="893"/>
      <c r="G22" s="893"/>
      <c r="H22" s="893"/>
      <c r="I22" s="893"/>
      <c r="J22" s="894"/>
      <c r="K22" s="892"/>
      <c r="L22" s="893"/>
      <c r="M22" s="894"/>
      <c r="N22" s="892"/>
      <c r="O22" s="893"/>
      <c r="P22" s="894"/>
      <c r="Q22" s="892"/>
      <c r="R22" s="893"/>
      <c r="S22" s="894"/>
      <c r="T22" s="892"/>
      <c r="U22" s="893"/>
      <c r="V22" s="894"/>
      <c r="W22" s="892"/>
      <c r="X22" s="893"/>
      <c r="Y22" s="894"/>
      <c r="Z22" s="892"/>
      <c r="AA22" s="893"/>
      <c r="AB22" s="894"/>
      <c r="AC22" s="892"/>
      <c r="AD22" s="893"/>
      <c r="AE22" s="894"/>
      <c r="AF22" s="892"/>
      <c r="AG22" s="893"/>
      <c r="AH22" s="1110"/>
    </row>
    <row r="23" spans="1:34" s="9" customFormat="1" ht="14.25" customHeight="1" x14ac:dyDescent="0.15">
      <c r="A23" s="1122"/>
      <c r="B23" s="1080" t="s">
        <v>85</v>
      </c>
      <c r="C23" s="1080"/>
      <c r="D23" s="1080"/>
      <c r="E23" s="1080"/>
      <c r="F23" s="1080"/>
      <c r="G23" s="1080"/>
      <c r="H23" s="1080"/>
      <c r="I23" s="1080"/>
      <c r="J23" s="1080"/>
      <c r="K23" s="1080"/>
      <c r="L23" s="1080"/>
      <c r="M23" s="1080"/>
      <c r="N23" s="1080"/>
      <c r="O23" s="1080"/>
      <c r="P23" s="1080"/>
      <c r="Q23" s="1080"/>
      <c r="R23" s="1080"/>
      <c r="S23" s="1080"/>
      <c r="T23" s="1080"/>
      <c r="U23" s="1080"/>
      <c r="V23" s="1080"/>
      <c r="W23" s="1080"/>
      <c r="X23" s="1080"/>
      <c r="Y23" s="1080"/>
      <c r="Z23" s="1080"/>
      <c r="AA23" s="1080"/>
      <c r="AB23" s="1080"/>
      <c r="AC23" s="1080"/>
      <c r="AD23" s="1080"/>
      <c r="AE23" s="1080"/>
      <c r="AF23" s="1080"/>
      <c r="AG23" s="1080"/>
      <c r="AH23" s="1081"/>
    </row>
    <row r="24" spans="1:34" s="9" customFormat="1" ht="16.350000000000001" customHeight="1" x14ac:dyDescent="0.15">
      <c r="A24" s="1122"/>
      <c r="B24" s="1082" t="s">
        <v>93</v>
      </c>
      <c r="C24" s="1083"/>
      <c r="D24" s="1083"/>
      <c r="E24" s="1083"/>
      <c r="F24" s="1083"/>
      <c r="G24" s="1083"/>
      <c r="H24" s="1083"/>
      <c r="I24" s="1083"/>
      <c r="J24" s="1084"/>
      <c r="K24" s="1091" t="s">
        <v>94</v>
      </c>
      <c r="L24" s="1091"/>
      <c r="M24" s="1091"/>
      <c r="N24" s="1091" t="s">
        <v>95</v>
      </c>
      <c r="O24" s="1091"/>
      <c r="P24" s="1091"/>
      <c r="Q24" s="1091" t="s">
        <v>96</v>
      </c>
      <c r="R24" s="1091"/>
      <c r="S24" s="1091"/>
      <c r="T24" s="1091" t="s">
        <v>97</v>
      </c>
      <c r="U24" s="1091"/>
      <c r="V24" s="1091"/>
      <c r="W24" s="1091" t="s">
        <v>98</v>
      </c>
      <c r="X24" s="1091"/>
      <c r="Y24" s="1091"/>
      <c r="Z24" s="1091" t="s">
        <v>99</v>
      </c>
      <c r="AA24" s="1091"/>
      <c r="AB24" s="1091"/>
      <c r="AC24" s="1091" t="s">
        <v>100</v>
      </c>
      <c r="AD24" s="1091"/>
      <c r="AE24" s="1091"/>
      <c r="AF24" s="1091" t="s">
        <v>101</v>
      </c>
      <c r="AG24" s="1091"/>
      <c r="AH24" s="1092"/>
    </row>
    <row r="25" spans="1:34" s="9" customFormat="1" ht="15.6" customHeight="1" x14ac:dyDescent="0.15">
      <c r="A25" s="1122"/>
      <c r="B25" s="1085"/>
      <c r="C25" s="1086"/>
      <c r="D25" s="1086"/>
      <c r="E25" s="1086"/>
      <c r="F25" s="1086"/>
      <c r="G25" s="1086"/>
      <c r="H25" s="1086"/>
      <c r="I25" s="1086"/>
      <c r="J25" s="1087"/>
      <c r="K25" s="1091"/>
      <c r="L25" s="1091"/>
      <c r="M25" s="1091"/>
      <c r="N25" s="1091"/>
      <c r="O25" s="1091"/>
      <c r="P25" s="1091"/>
      <c r="Q25" s="1091"/>
      <c r="R25" s="1091"/>
      <c r="S25" s="1091"/>
      <c r="T25" s="1091"/>
      <c r="U25" s="1091"/>
      <c r="V25" s="1091"/>
      <c r="W25" s="1091"/>
      <c r="X25" s="1091"/>
      <c r="Y25" s="1091"/>
      <c r="Z25" s="1091"/>
      <c r="AA25" s="1091"/>
      <c r="AB25" s="1091"/>
      <c r="AC25" s="1091"/>
      <c r="AD25" s="1091"/>
      <c r="AE25" s="1091"/>
      <c r="AF25" s="1091"/>
      <c r="AG25" s="1091"/>
      <c r="AH25" s="1092"/>
    </row>
    <row r="26" spans="1:34" s="9" customFormat="1" ht="15.95" customHeight="1" x14ac:dyDescent="0.15">
      <c r="A26" s="1122"/>
      <c r="B26" s="1088"/>
      <c r="C26" s="1089"/>
      <c r="D26" s="1089"/>
      <c r="E26" s="1089"/>
      <c r="F26" s="1089"/>
      <c r="G26" s="1089"/>
      <c r="H26" s="1089"/>
      <c r="I26" s="1089"/>
      <c r="J26" s="1090"/>
      <c r="K26" s="1093" t="s">
        <v>102</v>
      </c>
      <c r="L26" s="1094"/>
      <c r="M26" s="1094"/>
      <c r="N26" s="1094"/>
      <c r="O26" s="1094"/>
      <c r="P26" s="1094"/>
      <c r="Q26" s="1094"/>
      <c r="R26" s="1094"/>
      <c r="S26" s="1095"/>
      <c r="T26" s="1074"/>
      <c r="U26" s="1059"/>
      <c r="V26" s="1059"/>
      <c r="W26" s="1059"/>
      <c r="X26" s="1059"/>
      <c r="Y26" s="1059"/>
      <c r="Z26" s="1059"/>
      <c r="AA26" s="1059"/>
      <c r="AB26" s="1059"/>
      <c r="AC26" s="1059"/>
      <c r="AD26" s="1059"/>
      <c r="AE26" s="1059"/>
      <c r="AF26" s="1059"/>
      <c r="AG26" s="1059"/>
      <c r="AH26" s="1060"/>
    </row>
    <row r="27" spans="1:34" s="9" customFormat="1" ht="15.95" customHeight="1" x14ac:dyDescent="0.15">
      <c r="A27" s="1122"/>
      <c r="B27" s="1075" t="s">
        <v>103</v>
      </c>
      <c r="C27" s="1076"/>
      <c r="D27" s="1062"/>
      <c r="E27" s="1062"/>
      <c r="F27" s="1062"/>
      <c r="G27" s="1062"/>
      <c r="H27" s="1062"/>
      <c r="I27" s="1062"/>
      <c r="J27" s="1062"/>
      <c r="K27" s="1063"/>
      <c r="L27" s="1064"/>
      <c r="M27" s="1064"/>
      <c r="N27" s="1064"/>
      <c r="O27" s="1064"/>
      <c r="P27" s="1058" t="s">
        <v>104</v>
      </c>
      <c r="Q27" s="1058"/>
      <c r="R27" s="1059"/>
      <c r="S27" s="1059"/>
      <c r="T27" s="1059"/>
      <c r="U27" s="1059"/>
      <c r="V27" s="1058" t="s">
        <v>59</v>
      </c>
      <c r="W27" s="1058"/>
      <c r="X27" s="1064"/>
      <c r="Y27" s="1064"/>
      <c r="Z27" s="1064"/>
      <c r="AA27" s="1064"/>
      <c r="AB27" s="1058" t="s">
        <v>104</v>
      </c>
      <c r="AC27" s="1058"/>
      <c r="AD27" s="1059"/>
      <c r="AE27" s="1059"/>
      <c r="AF27" s="1059"/>
      <c r="AG27" s="1059"/>
      <c r="AH27" s="1060"/>
    </row>
    <row r="28" spans="1:34" s="9" customFormat="1" ht="15.95" customHeight="1" x14ac:dyDescent="0.15">
      <c r="A28" s="1122"/>
      <c r="B28" s="11"/>
      <c r="C28" s="12"/>
      <c r="D28" s="1068" t="s">
        <v>105</v>
      </c>
      <c r="E28" s="1068"/>
      <c r="F28" s="1069"/>
      <c r="G28" s="1065" t="s">
        <v>106</v>
      </c>
      <c r="H28" s="1066"/>
      <c r="I28" s="1066"/>
      <c r="J28" s="1067"/>
      <c r="K28" s="1063"/>
      <c r="L28" s="1064"/>
      <c r="M28" s="1064"/>
      <c r="N28" s="1064"/>
      <c r="O28" s="1064"/>
      <c r="P28" s="1058" t="s">
        <v>104</v>
      </c>
      <c r="Q28" s="1058"/>
      <c r="R28" s="1059"/>
      <c r="S28" s="1059"/>
      <c r="T28" s="1059"/>
      <c r="U28" s="1059"/>
      <c r="V28" s="1058" t="s">
        <v>59</v>
      </c>
      <c r="W28" s="1058"/>
      <c r="X28" s="1064"/>
      <c r="Y28" s="1064"/>
      <c r="Z28" s="1064"/>
      <c r="AA28" s="1064"/>
      <c r="AB28" s="1058" t="s">
        <v>104</v>
      </c>
      <c r="AC28" s="1058"/>
      <c r="AD28" s="1059"/>
      <c r="AE28" s="1059"/>
      <c r="AF28" s="1059"/>
      <c r="AG28" s="1059"/>
      <c r="AH28" s="1060"/>
    </row>
    <row r="29" spans="1:34" s="9" customFormat="1" ht="15.95" customHeight="1" x14ac:dyDescent="0.15">
      <c r="A29" s="1122"/>
      <c r="B29" s="11"/>
      <c r="C29" s="12"/>
      <c r="D29" s="1070"/>
      <c r="E29" s="1070"/>
      <c r="F29" s="1071"/>
      <c r="G29" s="1065" t="s">
        <v>100</v>
      </c>
      <c r="H29" s="1066"/>
      <c r="I29" s="1066"/>
      <c r="J29" s="1067"/>
      <c r="K29" s="1063"/>
      <c r="L29" s="1064"/>
      <c r="M29" s="1064"/>
      <c r="N29" s="1064"/>
      <c r="O29" s="1064"/>
      <c r="P29" s="1058" t="s">
        <v>104</v>
      </c>
      <c r="Q29" s="1058"/>
      <c r="R29" s="1059"/>
      <c r="S29" s="1059"/>
      <c r="T29" s="1059"/>
      <c r="U29" s="1059"/>
      <c r="V29" s="1058" t="s">
        <v>59</v>
      </c>
      <c r="W29" s="1058"/>
      <c r="X29" s="1064"/>
      <c r="Y29" s="1064"/>
      <c r="Z29" s="1064"/>
      <c r="AA29" s="1064"/>
      <c r="AB29" s="1058" t="s">
        <v>104</v>
      </c>
      <c r="AC29" s="1058"/>
      <c r="AD29" s="1059"/>
      <c r="AE29" s="1059"/>
      <c r="AF29" s="1059"/>
      <c r="AG29" s="1059"/>
      <c r="AH29" s="1060"/>
    </row>
    <row r="30" spans="1:34" s="9" customFormat="1" ht="15.95" customHeight="1" x14ac:dyDescent="0.15">
      <c r="A30" s="1122"/>
      <c r="B30" s="13"/>
      <c r="C30" s="14"/>
      <c r="D30" s="1072"/>
      <c r="E30" s="1072"/>
      <c r="F30" s="1073"/>
      <c r="G30" s="1065" t="s">
        <v>107</v>
      </c>
      <c r="H30" s="1066"/>
      <c r="I30" s="1066"/>
      <c r="J30" s="1067"/>
      <c r="K30" s="1063"/>
      <c r="L30" s="1064"/>
      <c r="M30" s="1064"/>
      <c r="N30" s="1064"/>
      <c r="O30" s="1064"/>
      <c r="P30" s="1058" t="s">
        <v>104</v>
      </c>
      <c r="Q30" s="1058"/>
      <c r="R30" s="1059"/>
      <c r="S30" s="1059"/>
      <c r="T30" s="1059"/>
      <c r="U30" s="1059"/>
      <c r="V30" s="1058" t="s">
        <v>59</v>
      </c>
      <c r="W30" s="1058"/>
      <c r="X30" s="1064"/>
      <c r="Y30" s="1064"/>
      <c r="Z30" s="1064"/>
      <c r="AA30" s="1064"/>
      <c r="AB30" s="1058" t="s">
        <v>104</v>
      </c>
      <c r="AC30" s="1058"/>
      <c r="AD30" s="1059"/>
      <c r="AE30" s="1059"/>
      <c r="AF30" s="1059"/>
      <c r="AG30" s="1059"/>
      <c r="AH30" s="1060"/>
    </row>
    <row r="31" spans="1:34" s="9" customFormat="1" ht="16.350000000000001" customHeight="1" x14ac:dyDescent="0.15">
      <c r="A31" s="1122"/>
      <c r="B31" s="1061" t="s">
        <v>108</v>
      </c>
      <c r="C31" s="1062"/>
      <c r="D31" s="1062"/>
      <c r="E31" s="1062"/>
      <c r="F31" s="1062"/>
      <c r="G31" s="1062"/>
      <c r="H31" s="1062"/>
      <c r="I31" s="1062"/>
      <c r="J31" s="1062"/>
      <c r="K31" s="1063"/>
      <c r="L31" s="1064"/>
      <c r="M31" s="1064"/>
      <c r="N31" s="1064"/>
      <c r="O31" s="1064"/>
      <c r="P31" s="1058" t="s">
        <v>104</v>
      </c>
      <c r="Q31" s="1058"/>
      <c r="R31" s="1059"/>
      <c r="S31" s="1059"/>
      <c r="T31" s="1059"/>
      <c r="U31" s="1059"/>
      <c r="V31" s="1058" t="s">
        <v>59</v>
      </c>
      <c r="W31" s="1058"/>
      <c r="X31" s="1064"/>
      <c r="Y31" s="1064"/>
      <c r="Z31" s="1064"/>
      <c r="AA31" s="1064"/>
      <c r="AB31" s="1058" t="s">
        <v>104</v>
      </c>
      <c r="AC31" s="1058"/>
      <c r="AD31" s="1059"/>
      <c r="AE31" s="1059"/>
      <c r="AF31" s="1059"/>
      <c r="AG31" s="1059"/>
      <c r="AH31" s="1060"/>
    </row>
    <row r="32" spans="1:34" s="9" customFormat="1" ht="16.350000000000001" customHeight="1" thickBot="1" x14ac:dyDescent="0.2">
      <c r="A32" s="1123"/>
      <c r="B32" s="1050" t="s">
        <v>109</v>
      </c>
      <c r="C32" s="1051"/>
      <c r="D32" s="1051"/>
      <c r="E32" s="1051"/>
      <c r="F32" s="1051"/>
      <c r="G32" s="1051"/>
      <c r="H32" s="1051"/>
      <c r="I32" s="1051"/>
      <c r="J32" s="1051"/>
      <c r="K32" s="1052"/>
      <c r="L32" s="1053"/>
      <c r="M32" s="1053"/>
      <c r="N32" s="1053"/>
      <c r="O32" s="1053"/>
      <c r="P32" s="1053"/>
      <c r="Q32" s="1053"/>
      <c r="R32" s="1053"/>
      <c r="S32" s="1053"/>
      <c r="T32" s="1054" t="s">
        <v>110</v>
      </c>
      <c r="U32" s="1054"/>
      <c r="V32" s="1055"/>
      <c r="W32" s="1056"/>
      <c r="X32" s="1056"/>
      <c r="Y32" s="1056"/>
      <c r="Z32" s="1056"/>
      <c r="AA32" s="1056"/>
      <c r="AB32" s="1056"/>
      <c r="AC32" s="1056"/>
      <c r="AD32" s="1056"/>
      <c r="AE32" s="1056"/>
      <c r="AF32" s="1056"/>
      <c r="AG32" s="1056"/>
      <c r="AH32" s="105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1107" t="s">
        <v>164</v>
      </c>
      <c r="B34" s="1107"/>
      <c r="C34" s="1107"/>
      <c r="D34" s="1107"/>
      <c r="E34" s="1107"/>
      <c r="F34" s="1107"/>
      <c r="G34" s="1107"/>
      <c r="H34" s="1107"/>
      <c r="I34" s="1107"/>
      <c r="J34" s="1107"/>
      <c r="K34" s="1107"/>
      <c r="L34" s="1107"/>
      <c r="M34" s="1107"/>
      <c r="N34" s="1107"/>
      <c r="O34" s="1107"/>
      <c r="P34" s="1107"/>
      <c r="Q34" s="1107"/>
      <c r="R34" s="1107"/>
      <c r="S34" s="1107"/>
      <c r="T34" s="1107"/>
      <c r="U34" s="1107"/>
      <c r="V34" s="1107"/>
      <c r="W34" s="1107"/>
      <c r="X34" s="1107"/>
      <c r="Y34" s="1107"/>
      <c r="Z34" s="1107"/>
      <c r="AA34" s="1107"/>
      <c r="AB34" s="1107"/>
      <c r="AC34" s="1107"/>
      <c r="AD34" s="1107"/>
      <c r="AE34" s="1107"/>
      <c r="AF34" s="1107"/>
      <c r="AG34" s="1107"/>
      <c r="AH34" s="1107"/>
    </row>
    <row r="35" spans="1:35" s="9" customFormat="1" ht="15" customHeight="1" thickBot="1" x14ac:dyDescent="0.2">
      <c r="A35" s="1108" t="s">
        <v>116</v>
      </c>
      <c r="B35" s="1108"/>
      <c r="C35" s="1108"/>
      <c r="D35" s="1108"/>
      <c r="E35" s="1108"/>
      <c r="F35" s="1108"/>
      <c r="G35" s="1108"/>
      <c r="H35" s="1108"/>
      <c r="I35" s="1108"/>
      <c r="J35" s="1108"/>
      <c r="K35" s="1108"/>
      <c r="L35" s="1108"/>
      <c r="M35" s="1108"/>
      <c r="N35" s="1108"/>
      <c r="O35" s="1108"/>
      <c r="P35" s="1108"/>
      <c r="Q35" s="1108"/>
      <c r="R35" s="1108"/>
      <c r="S35" s="1108"/>
      <c r="T35" s="1108"/>
      <c r="U35" s="1108"/>
      <c r="V35" s="1108"/>
      <c r="W35" s="1108"/>
      <c r="X35" s="1108"/>
      <c r="Y35" s="1108"/>
      <c r="Z35" s="1108"/>
      <c r="AA35" s="1108"/>
      <c r="AB35" s="1108"/>
      <c r="AC35" s="1108"/>
      <c r="AD35" s="1108"/>
      <c r="AE35" s="1108"/>
      <c r="AF35" s="1108"/>
      <c r="AG35" s="1108"/>
      <c r="AH35" s="1108"/>
    </row>
    <row r="36" spans="1:35" s="9" customFormat="1" ht="16.350000000000001" customHeight="1" x14ac:dyDescent="0.15">
      <c r="A36" s="901" t="s">
        <v>78</v>
      </c>
      <c r="B36" s="902"/>
      <c r="C36" s="907" t="s">
        <v>7</v>
      </c>
      <c r="D36" s="908"/>
      <c r="E36" s="908"/>
      <c r="F36" s="908"/>
      <c r="G36" s="909"/>
      <c r="H36" s="907"/>
      <c r="I36" s="908"/>
      <c r="J36" s="908"/>
      <c r="K36" s="908"/>
      <c r="L36" s="908"/>
      <c r="M36" s="908"/>
      <c r="N36" s="908"/>
      <c r="O36" s="908"/>
      <c r="P36" s="908"/>
      <c r="Q36" s="908"/>
      <c r="R36" s="908"/>
      <c r="S36" s="908"/>
      <c r="T36" s="908"/>
      <c r="U36" s="908"/>
      <c r="V36" s="908"/>
      <c r="W36" s="908"/>
      <c r="X36" s="908"/>
      <c r="Y36" s="908"/>
      <c r="Z36" s="908"/>
      <c r="AA36" s="908"/>
      <c r="AB36" s="908"/>
      <c r="AC36" s="908"/>
      <c r="AD36" s="908"/>
      <c r="AE36" s="908"/>
      <c r="AF36" s="908"/>
      <c r="AG36" s="908"/>
      <c r="AH36" s="1109"/>
    </row>
    <row r="37" spans="1:35" s="9" customFormat="1" ht="27.95" customHeight="1" x14ac:dyDescent="0.15">
      <c r="A37" s="903"/>
      <c r="B37" s="904"/>
      <c r="C37" s="913" t="s">
        <v>61</v>
      </c>
      <c r="D37" s="913"/>
      <c r="E37" s="913"/>
      <c r="F37" s="913"/>
      <c r="G37" s="913"/>
      <c r="H37" s="893"/>
      <c r="I37" s="893"/>
      <c r="J37" s="893"/>
      <c r="K37" s="893"/>
      <c r="L37" s="893"/>
      <c r="M37" s="893"/>
      <c r="N37" s="893"/>
      <c r="O37" s="893"/>
      <c r="P37" s="893"/>
      <c r="Q37" s="893"/>
      <c r="R37" s="893"/>
      <c r="S37" s="893"/>
      <c r="T37" s="893"/>
      <c r="U37" s="893"/>
      <c r="V37" s="893"/>
      <c r="W37" s="893"/>
      <c r="X37" s="893"/>
      <c r="Y37" s="893"/>
      <c r="Z37" s="893"/>
      <c r="AA37" s="893"/>
      <c r="AB37" s="893"/>
      <c r="AC37" s="893"/>
      <c r="AD37" s="893"/>
      <c r="AE37" s="893"/>
      <c r="AF37" s="893"/>
      <c r="AG37" s="893"/>
      <c r="AH37" s="1110"/>
    </row>
    <row r="38" spans="1:35" s="9" customFormat="1" ht="15.75" customHeight="1" x14ac:dyDescent="0.15">
      <c r="A38" s="903"/>
      <c r="B38" s="904"/>
      <c r="C38" s="913" t="s">
        <v>38</v>
      </c>
      <c r="D38" s="913"/>
      <c r="E38" s="913"/>
      <c r="F38" s="913"/>
      <c r="G38" s="913"/>
      <c r="H38" s="900" t="s">
        <v>10</v>
      </c>
      <c r="I38" s="881"/>
      <c r="J38" s="881"/>
      <c r="K38" s="881"/>
      <c r="L38" s="1111"/>
      <c r="M38" s="1111"/>
      <c r="N38" s="109" t="s">
        <v>11</v>
      </c>
      <c r="O38" s="1111"/>
      <c r="P38" s="1111"/>
      <c r="Q38" s="1" t="s">
        <v>12</v>
      </c>
      <c r="R38" s="881"/>
      <c r="S38" s="881"/>
      <c r="T38" s="881"/>
      <c r="U38" s="881"/>
      <c r="V38" s="881"/>
      <c r="W38" s="881"/>
      <c r="X38" s="881"/>
      <c r="Y38" s="881"/>
      <c r="Z38" s="881"/>
      <c r="AA38" s="881"/>
      <c r="AB38" s="881"/>
      <c r="AC38" s="881"/>
      <c r="AD38" s="881"/>
      <c r="AE38" s="881"/>
      <c r="AF38" s="881"/>
      <c r="AG38" s="881"/>
      <c r="AH38" s="882"/>
    </row>
    <row r="39" spans="1:35" s="9" customFormat="1" ht="15.75" customHeight="1" x14ac:dyDescent="0.15">
      <c r="A39" s="903"/>
      <c r="B39" s="904"/>
      <c r="C39" s="913"/>
      <c r="D39" s="913"/>
      <c r="E39" s="913"/>
      <c r="F39" s="913"/>
      <c r="G39" s="913"/>
      <c r="H39" s="916"/>
      <c r="I39" s="917"/>
      <c r="J39" s="917"/>
      <c r="K39" s="917"/>
      <c r="L39" s="110" t="s">
        <v>13</v>
      </c>
      <c r="M39" s="110" t="s">
        <v>14</v>
      </c>
      <c r="N39" s="917"/>
      <c r="O39" s="917"/>
      <c r="P39" s="917"/>
      <c r="Q39" s="917"/>
      <c r="R39" s="917"/>
      <c r="S39" s="917"/>
      <c r="T39" s="917"/>
      <c r="U39" s="917"/>
      <c r="V39" s="110" t="s">
        <v>15</v>
      </c>
      <c r="W39" s="110" t="s">
        <v>16</v>
      </c>
      <c r="X39" s="917"/>
      <c r="Y39" s="917"/>
      <c r="Z39" s="917"/>
      <c r="AA39" s="917"/>
      <c r="AB39" s="917"/>
      <c r="AC39" s="917"/>
      <c r="AD39" s="917"/>
      <c r="AE39" s="917"/>
      <c r="AF39" s="917"/>
      <c r="AG39" s="917"/>
      <c r="AH39" s="918"/>
    </row>
    <row r="40" spans="1:35" s="9" customFormat="1" ht="15.75" customHeight="1" x14ac:dyDescent="0.15">
      <c r="A40" s="903"/>
      <c r="B40" s="904"/>
      <c r="C40" s="913"/>
      <c r="D40" s="913"/>
      <c r="E40" s="913"/>
      <c r="F40" s="913"/>
      <c r="G40" s="913"/>
      <c r="H40" s="916"/>
      <c r="I40" s="917"/>
      <c r="J40" s="917"/>
      <c r="K40" s="917"/>
      <c r="L40" s="110" t="s">
        <v>17</v>
      </c>
      <c r="M40" s="110" t="s">
        <v>18</v>
      </c>
      <c r="N40" s="917"/>
      <c r="O40" s="917"/>
      <c r="P40" s="917"/>
      <c r="Q40" s="917"/>
      <c r="R40" s="917"/>
      <c r="S40" s="917"/>
      <c r="T40" s="917"/>
      <c r="U40" s="917"/>
      <c r="V40" s="110" t="s">
        <v>19</v>
      </c>
      <c r="W40" s="110" t="s">
        <v>20</v>
      </c>
      <c r="X40" s="917"/>
      <c r="Y40" s="917"/>
      <c r="Z40" s="917"/>
      <c r="AA40" s="917"/>
      <c r="AB40" s="917"/>
      <c r="AC40" s="917"/>
      <c r="AD40" s="917"/>
      <c r="AE40" s="917"/>
      <c r="AF40" s="917"/>
      <c r="AG40" s="917"/>
      <c r="AH40" s="918"/>
    </row>
    <row r="41" spans="1:35" s="9" customFormat="1" ht="18.95" customHeight="1" x14ac:dyDescent="0.15">
      <c r="A41" s="903"/>
      <c r="B41" s="904"/>
      <c r="C41" s="913"/>
      <c r="D41" s="913"/>
      <c r="E41" s="913"/>
      <c r="F41" s="913"/>
      <c r="G41" s="913"/>
      <c r="H41" s="919"/>
      <c r="I41" s="920"/>
      <c r="J41" s="920"/>
      <c r="K41" s="920"/>
      <c r="L41" s="920"/>
      <c r="M41" s="920"/>
      <c r="N41" s="920"/>
      <c r="O41" s="920"/>
      <c r="P41" s="920"/>
      <c r="Q41" s="920"/>
      <c r="R41" s="920"/>
      <c r="S41" s="920"/>
      <c r="T41" s="920"/>
      <c r="U41" s="920"/>
      <c r="V41" s="920"/>
      <c r="W41" s="920"/>
      <c r="X41" s="920"/>
      <c r="Y41" s="920"/>
      <c r="Z41" s="920"/>
      <c r="AA41" s="920"/>
      <c r="AB41" s="920"/>
      <c r="AC41" s="920"/>
      <c r="AD41" s="920"/>
      <c r="AE41" s="920"/>
      <c r="AF41" s="920"/>
      <c r="AG41" s="920"/>
      <c r="AH41" s="921"/>
    </row>
    <row r="42" spans="1:35" s="9" customFormat="1" ht="16.350000000000001" customHeight="1" x14ac:dyDescent="0.15">
      <c r="A42" s="903"/>
      <c r="B42" s="904"/>
      <c r="C42" s="913" t="s">
        <v>62</v>
      </c>
      <c r="D42" s="913"/>
      <c r="E42" s="913"/>
      <c r="F42" s="913"/>
      <c r="G42" s="913"/>
      <c r="H42" s="870" t="s">
        <v>22</v>
      </c>
      <c r="I42" s="871"/>
      <c r="J42" s="872"/>
      <c r="K42" s="873"/>
      <c r="L42" s="874"/>
      <c r="M42" s="874"/>
      <c r="N42" s="874"/>
      <c r="O42" s="874"/>
      <c r="P42" s="874"/>
      <c r="Q42" s="3" t="s">
        <v>23</v>
      </c>
      <c r="R42" s="2"/>
      <c r="S42" s="1112"/>
      <c r="T42" s="1112"/>
      <c r="U42" s="1113"/>
      <c r="V42" s="870" t="s">
        <v>24</v>
      </c>
      <c r="W42" s="871"/>
      <c r="X42" s="872"/>
      <c r="Y42" s="1114"/>
      <c r="Z42" s="1115"/>
      <c r="AA42" s="1115"/>
      <c r="AB42" s="1115"/>
      <c r="AC42" s="1115"/>
      <c r="AD42" s="1115"/>
      <c r="AE42" s="1115"/>
      <c r="AF42" s="1115"/>
      <c r="AG42" s="1115"/>
      <c r="AH42" s="1116"/>
    </row>
    <row r="43" spans="1:35" s="9" customFormat="1" ht="16.350000000000001" customHeight="1" thickBot="1" x14ac:dyDescent="0.2">
      <c r="A43" s="905"/>
      <c r="B43" s="906"/>
      <c r="C43" s="922"/>
      <c r="D43" s="922"/>
      <c r="E43" s="922"/>
      <c r="F43" s="922"/>
      <c r="G43" s="922"/>
      <c r="H43" s="876" t="s">
        <v>25</v>
      </c>
      <c r="I43" s="876"/>
      <c r="J43" s="876"/>
      <c r="K43" s="1117"/>
      <c r="L43" s="1118"/>
      <c r="M43" s="1118"/>
      <c r="N43" s="1118"/>
      <c r="O43" s="1118"/>
      <c r="P43" s="1118"/>
      <c r="Q43" s="1118"/>
      <c r="R43" s="1118"/>
      <c r="S43" s="1118"/>
      <c r="T43" s="1118"/>
      <c r="U43" s="1118"/>
      <c r="V43" s="1118"/>
      <c r="W43" s="1118"/>
      <c r="X43" s="1118"/>
      <c r="Y43" s="1118"/>
      <c r="Z43" s="1118"/>
      <c r="AA43" s="1118"/>
      <c r="AB43" s="1118"/>
      <c r="AC43" s="1118"/>
      <c r="AD43" s="1118"/>
      <c r="AE43" s="1118"/>
      <c r="AF43" s="1118"/>
      <c r="AG43" s="1118"/>
      <c r="AH43" s="1119"/>
    </row>
    <row r="44" spans="1:35" s="9" customFormat="1" ht="14.25" customHeight="1" x14ac:dyDescent="0.15">
      <c r="A44" s="1096" t="s">
        <v>85</v>
      </c>
      <c r="B44" s="1097"/>
      <c r="C44" s="1097"/>
      <c r="D44" s="1097"/>
      <c r="E44" s="1097"/>
      <c r="F44" s="1097"/>
      <c r="G44" s="1097"/>
      <c r="H44" s="1097"/>
      <c r="I44" s="1097"/>
      <c r="J44" s="1097"/>
      <c r="K44" s="1097"/>
      <c r="L44" s="1097"/>
      <c r="M44" s="1097"/>
      <c r="N44" s="1097"/>
      <c r="O44" s="1097"/>
      <c r="P44" s="1097"/>
      <c r="Q44" s="1097"/>
      <c r="R44" s="1097"/>
      <c r="S44" s="1097"/>
      <c r="T44" s="1097"/>
      <c r="U44" s="1097"/>
      <c r="V44" s="1097"/>
      <c r="W44" s="1097"/>
      <c r="X44" s="1097"/>
      <c r="Y44" s="1097"/>
      <c r="Z44" s="1097"/>
      <c r="AA44" s="1097"/>
      <c r="AB44" s="1097"/>
      <c r="AC44" s="1097"/>
      <c r="AD44" s="1097"/>
      <c r="AE44" s="1097"/>
      <c r="AF44" s="1097"/>
      <c r="AG44" s="1097"/>
      <c r="AH44" s="1098"/>
    </row>
    <row r="45" spans="1:35" s="10" customFormat="1" ht="15" customHeight="1" thickBot="1" x14ac:dyDescent="0.2">
      <c r="A45" s="1099" t="s">
        <v>86</v>
      </c>
      <c r="B45" s="1100"/>
      <c r="C45" s="1100"/>
      <c r="D45" s="1100"/>
      <c r="E45" s="1100"/>
      <c r="F45" s="1100"/>
      <c r="G45" s="1100"/>
      <c r="H45" s="1100"/>
      <c r="I45" s="1100"/>
      <c r="J45" s="1100"/>
      <c r="K45" s="1100"/>
      <c r="L45" s="1100"/>
      <c r="M45" s="1101"/>
      <c r="N45" s="1102"/>
      <c r="O45" s="1103"/>
      <c r="P45" s="1103"/>
      <c r="Q45" s="124"/>
      <c r="R45" s="124"/>
      <c r="S45" s="124" t="s">
        <v>87</v>
      </c>
      <c r="T45" s="1106" t="s">
        <v>88</v>
      </c>
      <c r="U45" s="1100"/>
      <c r="V45" s="1100"/>
      <c r="W45" s="1100"/>
      <c r="X45" s="1100"/>
      <c r="Y45" s="1100"/>
      <c r="Z45" s="1100"/>
      <c r="AA45" s="1100"/>
      <c r="AB45" s="1100"/>
      <c r="AC45" s="1101"/>
      <c r="AD45" s="1104"/>
      <c r="AE45" s="1105"/>
      <c r="AF45" s="1105"/>
      <c r="AG45" s="124" t="s">
        <v>89</v>
      </c>
      <c r="AH45" s="15"/>
      <c r="AI45" s="9"/>
    </row>
    <row r="46" spans="1:35" s="9" customFormat="1" ht="20.100000000000001" customHeight="1" x14ac:dyDescent="0.15">
      <c r="A46" s="1077" t="s">
        <v>114</v>
      </c>
      <c r="B46" s="1080" t="s">
        <v>85</v>
      </c>
      <c r="C46" s="1080"/>
      <c r="D46" s="1080"/>
      <c r="E46" s="1080"/>
      <c r="F46" s="1080"/>
      <c r="G46" s="1080"/>
      <c r="H46" s="1080"/>
      <c r="I46" s="1080"/>
      <c r="J46" s="1080"/>
      <c r="K46" s="1080"/>
      <c r="L46" s="1080"/>
      <c r="M46" s="1080"/>
      <c r="N46" s="1080"/>
      <c r="O46" s="1080"/>
      <c r="P46" s="1080"/>
      <c r="Q46" s="1080"/>
      <c r="R46" s="1080"/>
      <c r="S46" s="1080"/>
      <c r="T46" s="1080"/>
      <c r="U46" s="1080"/>
      <c r="V46" s="1080"/>
      <c r="W46" s="1080"/>
      <c r="X46" s="1080"/>
      <c r="Y46" s="1080"/>
      <c r="Z46" s="1080"/>
      <c r="AA46" s="1080"/>
      <c r="AB46" s="1080"/>
      <c r="AC46" s="1080"/>
      <c r="AD46" s="1080"/>
      <c r="AE46" s="1080"/>
      <c r="AF46" s="1080"/>
      <c r="AG46" s="1080"/>
      <c r="AH46" s="1081"/>
    </row>
    <row r="47" spans="1:35" s="9" customFormat="1" ht="16.350000000000001" customHeight="1" x14ac:dyDescent="0.15">
      <c r="A47" s="1078"/>
      <c r="B47" s="1082" t="s">
        <v>93</v>
      </c>
      <c r="C47" s="1083"/>
      <c r="D47" s="1083"/>
      <c r="E47" s="1083"/>
      <c r="F47" s="1083"/>
      <c r="G47" s="1083"/>
      <c r="H47" s="1083"/>
      <c r="I47" s="1083"/>
      <c r="J47" s="1084"/>
      <c r="K47" s="1091" t="s">
        <v>94</v>
      </c>
      <c r="L47" s="1091"/>
      <c r="M47" s="1091"/>
      <c r="N47" s="1091" t="s">
        <v>95</v>
      </c>
      <c r="O47" s="1091"/>
      <c r="P47" s="1091"/>
      <c r="Q47" s="1091" t="s">
        <v>96</v>
      </c>
      <c r="R47" s="1091"/>
      <c r="S47" s="1091"/>
      <c r="T47" s="1091" t="s">
        <v>97</v>
      </c>
      <c r="U47" s="1091"/>
      <c r="V47" s="1091"/>
      <c r="W47" s="1091" t="s">
        <v>98</v>
      </c>
      <c r="X47" s="1091"/>
      <c r="Y47" s="1091"/>
      <c r="Z47" s="1091" t="s">
        <v>99</v>
      </c>
      <c r="AA47" s="1091"/>
      <c r="AB47" s="1091"/>
      <c r="AC47" s="1091" t="s">
        <v>100</v>
      </c>
      <c r="AD47" s="1091"/>
      <c r="AE47" s="1091"/>
      <c r="AF47" s="1091" t="s">
        <v>101</v>
      </c>
      <c r="AG47" s="1091"/>
      <c r="AH47" s="1092"/>
    </row>
    <row r="48" spans="1:35" s="9" customFormat="1" ht="15.6" customHeight="1" x14ac:dyDescent="0.15">
      <c r="A48" s="1078"/>
      <c r="B48" s="1085"/>
      <c r="C48" s="1086"/>
      <c r="D48" s="1086"/>
      <c r="E48" s="1086"/>
      <c r="F48" s="1086"/>
      <c r="G48" s="1086"/>
      <c r="H48" s="1086"/>
      <c r="I48" s="1086"/>
      <c r="J48" s="1087"/>
      <c r="K48" s="1091"/>
      <c r="L48" s="1091"/>
      <c r="M48" s="1091"/>
      <c r="N48" s="1091"/>
      <c r="O48" s="1091"/>
      <c r="P48" s="1091"/>
      <c r="Q48" s="1091"/>
      <c r="R48" s="1091"/>
      <c r="S48" s="1091"/>
      <c r="T48" s="1091"/>
      <c r="U48" s="1091"/>
      <c r="V48" s="1091"/>
      <c r="W48" s="1091"/>
      <c r="X48" s="1091"/>
      <c r="Y48" s="1091"/>
      <c r="Z48" s="1091"/>
      <c r="AA48" s="1091"/>
      <c r="AB48" s="1091"/>
      <c r="AC48" s="1091"/>
      <c r="AD48" s="1091"/>
      <c r="AE48" s="1091"/>
      <c r="AF48" s="1091"/>
      <c r="AG48" s="1091"/>
      <c r="AH48" s="1092"/>
    </row>
    <row r="49" spans="1:34" s="9" customFormat="1" ht="15.95" customHeight="1" x14ac:dyDescent="0.15">
      <c r="A49" s="1078"/>
      <c r="B49" s="1088"/>
      <c r="C49" s="1089"/>
      <c r="D49" s="1089"/>
      <c r="E49" s="1089"/>
      <c r="F49" s="1089"/>
      <c r="G49" s="1089"/>
      <c r="H49" s="1089"/>
      <c r="I49" s="1089"/>
      <c r="J49" s="1090"/>
      <c r="K49" s="1093" t="s">
        <v>102</v>
      </c>
      <c r="L49" s="1094"/>
      <c r="M49" s="1094"/>
      <c r="N49" s="1094"/>
      <c r="O49" s="1094"/>
      <c r="P49" s="1094"/>
      <c r="Q49" s="1094"/>
      <c r="R49" s="1094"/>
      <c r="S49" s="1095"/>
      <c r="T49" s="1074"/>
      <c r="U49" s="1059"/>
      <c r="V49" s="1059"/>
      <c r="W49" s="1059"/>
      <c r="X49" s="1059"/>
      <c r="Y49" s="1059"/>
      <c r="Z49" s="1059"/>
      <c r="AA49" s="1059"/>
      <c r="AB49" s="1059"/>
      <c r="AC49" s="1059"/>
      <c r="AD49" s="1059"/>
      <c r="AE49" s="1059"/>
      <c r="AF49" s="1059"/>
      <c r="AG49" s="1059"/>
      <c r="AH49" s="1060"/>
    </row>
    <row r="50" spans="1:34" s="9" customFormat="1" ht="15.95" customHeight="1" x14ac:dyDescent="0.15">
      <c r="A50" s="1078"/>
      <c r="B50" s="1075" t="s">
        <v>103</v>
      </c>
      <c r="C50" s="1076"/>
      <c r="D50" s="1062"/>
      <c r="E50" s="1062"/>
      <c r="F50" s="1062"/>
      <c r="G50" s="1062"/>
      <c r="H50" s="1062"/>
      <c r="I50" s="1062"/>
      <c r="J50" s="1062"/>
      <c r="K50" s="1063"/>
      <c r="L50" s="1064"/>
      <c r="M50" s="1064"/>
      <c r="N50" s="1064"/>
      <c r="O50" s="1064"/>
      <c r="P50" s="1058" t="s">
        <v>104</v>
      </c>
      <c r="Q50" s="1058"/>
      <c r="R50" s="1059"/>
      <c r="S50" s="1059"/>
      <c r="T50" s="1059"/>
      <c r="U50" s="1059"/>
      <c r="V50" s="1058" t="s">
        <v>59</v>
      </c>
      <c r="W50" s="1058"/>
      <c r="X50" s="1064"/>
      <c r="Y50" s="1064"/>
      <c r="Z50" s="1064"/>
      <c r="AA50" s="1064"/>
      <c r="AB50" s="1058" t="s">
        <v>104</v>
      </c>
      <c r="AC50" s="1058"/>
      <c r="AD50" s="1059"/>
      <c r="AE50" s="1059"/>
      <c r="AF50" s="1059"/>
      <c r="AG50" s="1059"/>
      <c r="AH50" s="1060"/>
    </row>
    <row r="51" spans="1:34" s="9" customFormat="1" ht="15.95" customHeight="1" x14ac:dyDescent="0.15">
      <c r="A51" s="1078"/>
      <c r="B51" s="11"/>
      <c r="C51" s="12"/>
      <c r="D51" s="1068" t="s">
        <v>105</v>
      </c>
      <c r="E51" s="1068"/>
      <c r="F51" s="1069"/>
      <c r="G51" s="1065" t="s">
        <v>106</v>
      </c>
      <c r="H51" s="1066"/>
      <c r="I51" s="1066"/>
      <c r="J51" s="1067"/>
      <c r="K51" s="1063"/>
      <c r="L51" s="1064"/>
      <c r="M51" s="1064"/>
      <c r="N51" s="1064"/>
      <c r="O51" s="1064"/>
      <c r="P51" s="1058" t="s">
        <v>104</v>
      </c>
      <c r="Q51" s="1058"/>
      <c r="R51" s="1059"/>
      <c r="S51" s="1059"/>
      <c r="T51" s="1059"/>
      <c r="U51" s="1059"/>
      <c r="V51" s="1058" t="s">
        <v>59</v>
      </c>
      <c r="W51" s="1058"/>
      <c r="X51" s="1064"/>
      <c r="Y51" s="1064"/>
      <c r="Z51" s="1064"/>
      <c r="AA51" s="1064"/>
      <c r="AB51" s="1058" t="s">
        <v>104</v>
      </c>
      <c r="AC51" s="1058"/>
      <c r="AD51" s="1059"/>
      <c r="AE51" s="1059"/>
      <c r="AF51" s="1059"/>
      <c r="AG51" s="1059"/>
      <c r="AH51" s="1060"/>
    </row>
    <row r="52" spans="1:34" s="9" customFormat="1" ht="15.95" customHeight="1" x14ac:dyDescent="0.15">
      <c r="A52" s="1078"/>
      <c r="B52" s="11"/>
      <c r="C52" s="12"/>
      <c r="D52" s="1070"/>
      <c r="E52" s="1070"/>
      <c r="F52" s="1071"/>
      <c r="G52" s="1065" t="s">
        <v>100</v>
      </c>
      <c r="H52" s="1066"/>
      <c r="I52" s="1066"/>
      <c r="J52" s="1067"/>
      <c r="K52" s="1063"/>
      <c r="L52" s="1064"/>
      <c r="M52" s="1064"/>
      <c r="N52" s="1064"/>
      <c r="O52" s="1064"/>
      <c r="P52" s="1058" t="s">
        <v>104</v>
      </c>
      <c r="Q52" s="1058"/>
      <c r="R52" s="1059"/>
      <c r="S52" s="1059"/>
      <c r="T52" s="1059"/>
      <c r="U52" s="1059"/>
      <c r="V52" s="1058" t="s">
        <v>59</v>
      </c>
      <c r="W52" s="1058"/>
      <c r="X52" s="1064"/>
      <c r="Y52" s="1064"/>
      <c r="Z52" s="1064"/>
      <c r="AA52" s="1064"/>
      <c r="AB52" s="1058" t="s">
        <v>104</v>
      </c>
      <c r="AC52" s="1058"/>
      <c r="AD52" s="1059"/>
      <c r="AE52" s="1059"/>
      <c r="AF52" s="1059"/>
      <c r="AG52" s="1059"/>
      <c r="AH52" s="1060"/>
    </row>
    <row r="53" spans="1:34" s="9" customFormat="1" ht="15.95" customHeight="1" x14ac:dyDescent="0.15">
      <c r="A53" s="1078"/>
      <c r="B53" s="13"/>
      <c r="C53" s="14"/>
      <c r="D53" s="1072"/>
      <c r="E53" s="1072"/>
      <c r="F53" s="1073"/>
      <c r="G53" s="1065" t="s">
        <v>107</v>
      </c>
      <c r="H53" s="1066"/>
      <c r="I53" s="1066"/>
      <c r="J53" s="1067"/>
      <c r="K53" s="1063"/>
      <c r="L53" s="1064"/>
      <c r="M53" s="1064"/>
      <c r="N53" s="1064"/>
      <c r="O53" s="1064"/>
      <c r="P53" s="1058" t="s">
        <v>104</v>
      </c>
      <c r="Q53" s="1058"/>
      <c r="R53" s="1059"/>
      <c r="S53" s="1059"/>
      <c r="T53" s="1059"/>
      <c r="U53" s="1059"/>
      <c r="V53" s="1058" t="s">
        <v>59</v>
      </c>
      <c r="W53" s="1058"/>
      <c r="X53" s="1064"/>
      <c r="Y53" s="1064"/>
      <c r="Z53" s="1064"/>
      <c r="AA53" s="1064"/>
      <c r="AB53" s="1058" t="s">
        <v>104</v>
      </c>
      <c r="AC53" s="1058"/>
      <c r="AD53" s="1059"/>
      <c r="AE53" s="1059"/>
      <c r="AF53" s="1059"/>
      <c r="AG53" s="1059"/>
      <c r="AH53" s="1060"/>
    </row>
    <row r="54" spans="1:34" s="9" customFormat="1" ht="16.350000000000001" customHeight="1" x14ac:dyDescent="0.15">
      <c r="A54" s="1078"/>
      <c r="B54" s="1061" t="s">
        <v>108</v>
      </c>
      <c r="C54" s="1062"/>
      <c r="D54" s="1062"/>
      <c r="E54" s="1062"/>
      <c r="F54" s="1062"/>
      <c r="G54" s="1062"/>
      <c r="H54" s="1062"/>
      <c r="I54" s="1062"/>
      <c r="J54" s="1062"/>
      <c r="K54" s="1063"/>
      <c r="L54" s="1064"/>
      <c r="M54" s="1064"/>
      <c r="N54" s="1064"/>
      <c r="O54" s="1064"/>
      <c r="P54" s="1058" t="s">
        <v>104</v>
      </c>
      <c r="Q54" s="1058"/>
      <c r="R54" s="1059"/>
      <c r="S54" s="1059"/>
      <c r="T54" s="1059"/>
      <c r="U54" s="1059"/>
      <c r="V54" s="1058" t="s">
        <v>59</v>
      </c>
      <c r="W54" s="1058"/>
      <c r="X54" s="1064"/>
      <c r="Y54" s="1064"/>
      <c r="Z54" s="1064"/>
      <c r="AA54" s="1064"/>
      <c r="AB54" s="1058" t="s">
        <v>104</v>
      </c>
      <c r="AC54" s="1058"/>
      <c r="AD54" s="1059"/>
      <c r="AE54" s="1059"/>
      <c r="AF54" s="1059"/>
      <c r="AG54" s="1059"/>
      <c r="AH54" s="1060"/>
    </row>
    <row r="55" spans="1:34" s="9" customFormat="1" ht="16.350000000000001" customHeight="1" thickBot="1" x14ac:dyDescent="0.2">
      <c r="A55" s="1078"/>
      <c r="B55" s="1050" t="s">
        <v>109</v>
      </c>
      <c r="C55" s="1051"/>
      <c r="D55" s="1051"/>
      <c r="E55" s="1051"/>
      <c r="F55" s="1051"/>
      <c r="G55" s="1051"/>
      <c r="H55" s="1051"/>
      <c r="I55" s="1051"/>
      <c r="J55" s="1051"/>
      <c r="K55" s="1052"/>
      <c r="L55" s="1053"/>
      <c r="M55" s="1053"/>
      <c r="N55" s="1053"/>
      <c r="O55" s="1053"/>
      <c r="P55" s="1053"/>
      <c r="Q55" s="1053"/>
      <c r="R55" s="1053"/>
      <c r="S55" s="1053"/>
      <c r="T55" s="1054" t="s">
        <v>110</v>
      </c>
      <c r="U55" s="1054"/>
      <c r="V55" s="1055"/>
      <c r="W55" s="1056"/>
      <c r="X55" s="1056"/>
      <c r="Y55" s="1056"/>
      <c r="Z55" s="1056"/>
      <c r="AA55" s="1056"/>
      <c r="AB55" s="1056"/>
      <c r="AC55" s="1056"/>
      <c r="AD55" s="1056"/>
      <c r="AE55" s="1056"/>
      <c r="AF55" s="1056"/>
      <c r="AG55" s="1056"/>
      <c r="AH55" s="1057"/>
    </row>
    <row r="56" spans="1:34" s="9" customFormat="1" ht="20.100000000000001" customHeight="1" x14ac:dyDescent="0.15">
      <c r="A56" s="1077" t="s">
        <v>115</v>
      </c>
      <c r="B56" s="1080" t="s">
        <v>85</v>
      </c>
      <c r="C56" s="1080"/>
      <c r="D56" s="1080"/>
      <c r="E56" s="1080"/>
      <c r="F56" s="1080"/>
      <c r="G56" s="1080"/>
      <c r="H56" s="1080"/>
      <c r="I56" s="1080"/>
      <c r="J56" s="1080"/>
      <c r="K56" s="1080"/>
      <c r="L56" s="1080"/>
      <c r="M56" s="1080"/>
      <c r="N56" s="1080"/>
      <c r="O56" s="1080"/>
      <c r="P56" s="1080"/>
      <c r="Q56" s="1080"/>
      <c r="R56" s="1080"/>
      <c r="S56" s="1080"/>
      <c r="T56" s="1080"/>
      <c r="U56" s="1080"/>
      <c r="V56" s="1080"/>
      <c r="W56" s="1080"/>
      <c r="X56" s="1080"/>
      <c r="Y56" s="1080"/>
      <c r="Z56" s="1080"/>
      <c r="AA56" s="1080"/>
      <c r="AB56" s="1080"/>
      <c r="AC56" s="1080"/>
      <c r="AD56" s="1080"/>
      <c r="AE56" s="1080"/>
      <c r="AF56" s="1080"/>
      <c r="AG56" s="1080"/>
      <c r="AH56" s="1081"/>
    </row>
    <row r="57" spans="1:34" s="9" customFormat="1" ht="16.350000000000001" customHeight="1" x14ac:dyDescent="0.15">
      <c r="A57" s="1078"/>
      <c r="B57" s="1082" t="s">
        <v>93</v>
      </c>
      <c r="C57" s="1083"/>
      <c r="D57" s="1083"/>
      <c r="E57" s="1083"/>
      <c r="F57" s="1083"/>
      <c r="G57" s="1083"/>
      <c r="H57" s="1083"/>
      <c r="I57" s="1083"/>
      <c r="J57" s="1084"/>
      <c r="K57" s="1091" t="s">
        <v>94</v>
      </c>
      <c r="L57" s="1091"/>
      <c r="M57" s="1091"/>
      <c r="N57" s="1091" t="s">
        <v>95</v>
      </c>
      <c r="O57" s="1091"/>
      <c r="P57" s="1091"/>
      <c r="Q57" s="1091" t="s">
        <v>96</v>
      </c>
      <c r="R57" s="1091"/>
      <c r="S57" s="1091"/>
      <c r="T57" s="1091" t="s">
        <v>97</v>
      </c>
      <c r="U57" s="1091"/>
      <c r="V57" s="1091"/>
      <c r="W57" s="1091" t="s">
        <v>98</v>
      </c>
      <c r="X57" s="1091"/>
      <c r="Y57" s="1091"/>
      <c r="Z57" s="1091" t="s">
        <v>99</v>
      </c>
      <c r="AA57" s="1091"/>
      <c r="AB57" s="1091"/>
      <c r="AC57" s="1091" t="s">
        <v>100</v>
      </c>
      <c r="AD57" s="1091"/>
      <c r="AE57" s="1091"/>
      <c r="AF57" s="1091" t="s">
        <v>101</v>
      </c>
      <c r="AG57" s="1091"/>
      <c r="AH57" s="1092"/>
    </row>
    <row r="58" spans="1:34" s="9" customFormat="1" ht="15.6" customHeight="1" x14ac:dyDescent="0.15">
      <c r="A58" s="1078"/>
      <c r="B58" s="1085"/>
      <c r="C58" s="1086"/>
      <c r="D58" s="1086"/>
      <c r="E58" s="1086"/>
      <c r="F58" s="1086"/>
      <c r="G58" s="1086"/>
      <c r="H58" s="1086"/>
      <c r="I58" s="1086"/>
      <c r="J58" s="1087"/>
      <c r="K58" s="1091"/>
      <c r="L58" s="1091"/>
      <c r="M58" s="1091"/>
      <c r="N58" s="1091"/>
      <c r="O58" s="1091"/>
      <c r="P58" s="1091"/>
      <c r="Q58" s="1091"/>
      <c r="R58" s="1091"/>
      <c r="S58" s="1091"/>
      <c r="T58" s="1091"/>
      <c r="U58" s="1091"/>
      <c r="V58" s="1091"/>
      <c r="W58" s="1091"/>
      <c r="X58" s="1091"/>
      <c r="Y58" s="1091"/>
      <c r="Z58" s="1091"/>
      <c r="AA58" s="1091"/>
      <c r="AB58" s="1091"/>
      <c r="AC58" s="1091"/>
      <c r="AD58" s="1091"/>
      <c r="AE58" s="1091"/>
      <c r="AF58" s="1091"/>
      <c r="AG58" s="1091"/>
      <c r="AH58" s="1092"/>
    </row>
    <row r="59" spans="1:34" s="9" customFormat="1" ht="15.95" customHeight="1" x14ac:dyDescent="0.15">
      <c r="A59" s="1078"/>
      <c r="B59" s="1088"/>
      <c r="C59" s="1089"/>
      <c r="D59" s="1089"/>
      <c r="E59" s="1089"/>
      <c r="F59" s="1089"/>
      <c r="G59" s="1089"/>
      <c r="H59" s="1089"/>
      <c r="I59" s="1089"/>
      <c r="J59" s="1090"/>
      <c r="K59" s="1093" t="s">
        <v>102</v>
      </c>
      <c r="L59" s="1094"/>
      <c r="M59" s="1094"/>
      <c r="N59" s="1094"/>
      <c r="O59" s="1094"/>
      <c r="P59" s="1094"/>
      <c r="Q59" s="1094"/>
      <c r="R59" s="1094"/>
      <c r="S59" s="1095"/>
      <c r="T59" s="1074"/>
      <c r="U59" s="1059"/>
      <c r="V59" s="1059"/>
      <c r="W59" s="1059"/>
      <c r="X59" s="1059"/>
      <c r="Y59" s="1059"/>
      <c r="Z59" s="1059"/>
      <c r="AA59" s="1059"/>
      <c r="AB59" s="1059"/>
      <c r="AC59" s="1059"/>
      <c r="AD59" s="1059"/>
      <c r="AE59" s="1059"/>
      <c r="AF59" s="1059"/>
      <c r="AG59" s="1059"/>
      <c r="AH59" s="1060"/>
    </row>
    <row r="60" spans="1:34" s="9" customFormat="1" ht="15.95" customHeight="1" x14ac:dyDescent="0.15">
      <c r="A60" s="1078"/>
      <c r="B60" s="1075" t="s">
        <v>103</v>
      </c>
      <c r="C60" s="1076"/>
      <c r="D60" s="1062"/>
      <c r="E60" s="1062"/>
      <c r="F60" s="1062"/>
      <c r="G60" s="1062"/>
      <c r="H60" s="1062"/>
      <c r="I60" s="1062"/>
      <c r="J60" s="1062"/>
      <c r="K60" s="1063"/>
      <c r="L60" s="1064"/>
      <c r="M60" s="1064"/>
      <c r="N60" s="1064"/>
      <c r="O60" s="1064"/>
      <c r="P60" s="1058" t="s">
        <v>104</v>
      </c>
      <c r="Q60" s="1058"/>
      <c r="R60" s="1059"/>
      <c r="S60" s="1059"/>
      <c r="T60" s="1059"/>
      <c r="U60" s="1059"/>
      <c r="V60" s="1058" t="s">
        <v>59</v>
      </c>
      <c r="W60" s="1058"/>
      <c r="X60" s="1064"/>
      <c r="Y60" s="1064"/>
      <c r="Z60" s="1064"/>
      <c r="AA60" s="1064"/>
      <c r="AB60" s="1058" t="s">
        <v>104</v>
      </c>
      <c r="AC60" s="1058"/>
      <c r="AD60" s="1059"/>
      <c r="AE60" s="1059"/>
      <c r="AF60" s="1059"/>
      <c r="AG60" s="1059"/>
      <c r="AH60" s="1060"/>
    </row>
    <row r="61" spans="1:34" s="9" customFormat="1" ht="15.95" customHeight="1" x14ac:dyDescent="0.15">
      <c r="A61" s="1078"/>
      <c r="B61" s="11"/>
      <c r="C61" s="12"/>
      <c r="D61" s="1068" t="s">
        <v>105</v>
      </c>
      <c r="E61" s="1068"/>
      <c r="F61" s="1069"/>
      <c r="G61" s="1065" t="s">
        <v>106</v>
      </c>
      <c r="H61" s="1066"/>
      <c r="I61" s="1066"/>
      <c r="J61" s="1067"/>
      <c r="K61" s="1063"/>
      <c r="L61" s="1064"/>
      <c r="M61" s="1064"/>
      <c r="N61" s="1064"/>
      <c r="O61" s="1064"/>
      <c r="P61" s="1058" t="s">
        <v>104</v>
      </c>
      <c r="Q61" s="1058"/>
      <c r="R61" s="1059"/>
      <c r="S61" s="1059"/>
      <c r="T61" s="1059"/>
      <c r="U61" s="1059"/>
      <c r="V61" s="1058" t="s">
        <v>59</v>
      </c>
      <c r="W61" s="1058"/>
      <c r="X61" s="1064"/>
      <c r="Y61" s="1064"/>
      <c r="Z61" s="1064"/>
      <c r="AA61" s="1064"/>
      <c r="AB61" s="1058" t="s">
        <v>104</v>
      </c>
      <c r="AC61" s="1058"/>
      <c r="AD61" s="1059"/>
      <c r="AE61" s="1059"/>
      <c r="AF61" s="1059"/>
      <c r="AG61" s="1059"/>
      <c r="AH61" s="1060"/>
    </row>
    <row r="62" spans="1:34" s="9" customFormat="1" ht="15.95" customHeight="1" x14ac:dyDescent="0.15">
      <c r="A62" s="1078"/>
      <c r="B62" s="11"/>
      <c r="C62" s="12"/>
      <c r="D62" s="1070"/>
      <c r="E62" s="1070"/>
      <c r="F62" s="1071"/>
      <c r="G62" s="1065" t="s">
        <v>100</v>
      </c>
      <c r="H62" s="1066"/>
      <c r="I62" s="1066"/>
      <c r="J62" s="1067"/>
      <c r="K62" s="1063"/>
      <c r="L62" s="1064"/>
      <c r="M62" s="1064"/>
      <c r="N62" s="1064"/>
      <c r="O62" s="1064"/>
      <c r="P62" s="1058" t="s">
        <v>104</v>
      </c>
      <c r="Q62" s="1058"/>
      <c r="R62" s="1059"/>
      <c r="S62" s="1059"/>
      <c r="T62" s="1059"/>
      <c r="U62" s="1059"/>
      <c r="V62" s="1058" t="s">
        <v>59</v>
      </c>
      <c r="W62" s="1058"/>
      <c r="X62" s="1064"/>
      <c r="Y62" s="1064"/>
      <c r="Z62" s="1064"/>
      <c r="AA62" s="1064"/>
      <c r="AB62" s="1058" t="s">
        <v>104</v>
      </c>
      <c r="AC62" s="1058"/>
      <c r="AD62" s="1059"/>
      <c r="AE62" s="1059"/>
      <c r="AF62" s="1059"/>
      <c r="AG62" s="1059"/>
      <c r="AH62" s="1060"/>
    </row>
    <row r="63" spans="1:34" s="9" customFormat="1" ht="15.95" customHeight="1" x14ac:dyDescent="0.15">
      <c r="A63" s="1078"/>
      <c r="B63" s="13"/>
      <c r="C63" s="14"/>
      <c r="D63" s="1072"/>
      <c r="E63" s="1072"/>
      <c r="F63" s="1073"/>
      <c r="G63" s="1065" t="s">
        <v>107</v>
      </c>
      <c r="H63" s="1066"/>
      <c r="I63" s="1066"/>
      <c r="J63" s="1067"/>
      <c r="K63" s="1063"/>
      <c r="L63" s="1064"/>
      <c r="M63" s="1064"/>
      <c r="N63" s="1064"/>
      <c r="O63" s="1064"/>
      <c r="P63" s="1058" t="s">
        <v>104</v>
      </c>
      <c r="Q63" s="1058"/>
      <c r="R63" s="1059"/>
      <c r="S63" s="1059"/>
      <c r="T63" s="1059"/>
      <c r="U63" s="1059"/>
      <c r="V63" s="1058" t="s">
        <v>59</v>
      </c>
      <c r="W63" s="1058"/>
      <c r="X63" s="1064"/>
      <c r="Y63" s="1064"/>
      <c r="Z63" s="1064"/>
      <c r="AA63" s="1064"/>
      <c r="AB63" s="1058" t="s">
        <v>104</v>
      </c>
      <c r="AC63" s="1058"/>
      <c r="AD63" s="1059"/>
      <c r="AE63" s="1059"/>
      <c r="AF63" s="1059"/>
      <c r="AG63" s="1059"/>
      <c r="AH63" s="1060"/>
    </row>
    <row r="64" spans="1:34" s="9" customFormat="1" ht="16.350000000000001" customHeight="1" x14ac:dyDescent="0.15">
      <c r="A64" s="1078"/>
      <c r="B64" s="1061" t="s">
        <v>108</v>
      </c>
      <c r="C64" s="1062"/>
      <c r="D64" s="1062"/>
      <c r="E64" s="1062"/>
      <c r="F64" s="1062"/>
      <c r="G64" s="1062"/>
      <c r="H64" s="1062"/>
      <c r="I64" s="1062"/>
      <c r="J64" s="1062"/>
      <c r="K64" s="1063"/>
      <c r="L64" s="1064"/>
      <c r="M64" s="1064"/>
      <c r="N64" s="1064"/>
      <c r="O64" s="1064"/>
      <c r="P64" s="1058" t="s">
        <v>104</v>
      </c>
      <c r="Q64" s="1058"/>
      <c r="R64" s="1059"/>
      <c r="S64" s="1059"/>
      <c r="T64" s="1059"/>
      <c r="U64" s="1059"/>
      <c r="V64" s="1058" t="s">
        <v>59</v>
      </c>
      <c r="W64" s="1058"/>
      <c r="X64" s="1064"/>
      <c r="Y64" s="1064"/>
      <c r="Z64" s="1064"/>
      <c r="AA64" s="1064"/>
      <c r="AB64" s="1058" t="s">
        <v>104</v>
      </c>
      <c r="AC64" s="1058"/>
      <c r="AD64" s="1059"/>
      <c r="AE64" s="1059"/>
      <c r="AF64" s="1059"/>
      <c r="AG64" s="1059"/>
      <c r="AH64" s="1060"/>
    </row>
    <row r="65" spans="1:34" s="9" customFormat="1" ht="16.350000000000001" customHeight="1" thickBot="1" x14ac:dyDescent="0.2">
      <c r="A65" s="1079"/>
      <c r="B65" s="1050" t="s">
        <v>109</v>
      </c>
      <c r="C65" s="1051"/>
      <c r="D65" s="1051"/>
      <c r="E65" s="1051"/>
      <c r="F65" s="1051"/>
      <c r="G65" s="1051"/>
      <c r="H65" s="1051"/>
      <c r="I65" s="1051"/>
      <c r="J65" s="1051"/>
      <c r="K65" s="1052"/>
      <c r="L65" s="1053"/>
      <c r="M65" s="1053"/>
      <c r="N65" s="1053"/>
      <c r="O65" s="1053"/>
      <c r="P65" s="1053"/>
      <c r="Q65" s="1053"/>
      <c r="R65" s="1053"/>
      <c r="S65" s="1053"/>
      <c r="T65" s="1054" t="s">
        <v>110</v>
      </c>
      <c r="U65" s="1054"/>
      <c r="V65" s="1055"/>
      <c r="W65" s="1056"/>
      <c r="X65" s="1056"/>
      <c r="Y65" s="1056"/>
      <c r="Z65" s="1056"/>
      <c r="AA65" s="1056"/>
      <c r="AB65" s="1056"/>
      <c r="AC65" s="1056"/>
      <c r="AD65" s="1056"/>
      <c r="AE65" s="1056"/>
      <c r="AF65" s="1056"/>
      <c r="AG65" s="1056"/>
      <c r="AH65" s="105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9</vt:i4>
      </vt:variant>
    </vt:vector>
  </HeadingPairs>
  <TitlesOfParts>
    <vt:vector size="28" baseType="lpstr">
      <vt:lpstr>様式第三号（一）</vt:lpstr>
      <vt:lpstr>様式第三号（二）</vt:lpstr>
      <vt:lpstr>様式第三号（三）</vt:lpstr>
      <vt:lpstr>様式第三号（四）</vt:lpstr>
      <vt:lpstr>様式第三号（五）</vt:lpstr>
      <vt:lpstr>付表第三号（一）</vt:lpstr>
      <vt:lpstr>（参考）付表第三号（一）</vt:lpstr>
      <vt:lpstr>付表第三号（二）</vt:lpstr>
      <vt:lpstr>（参考）付表第三号（二）</vt:lpstr>
      <vt:lpstr>勤務表（訪問型）</vt:lpstr>
      <vt:lpstr>勤務表（通所型）</vt:lpstr>
      <vt:lpstr>平面図</vt:lpstr>
      <vt:lpstr>設備等一覧</vt:lpstr>
      <vt:lpstr>利用者からの苦情を処理するために講ずる措置の概要</vt:lpstr>
      <vt:lpstr>誓約書</vt:lpstr>
      <vt:lpstr>経歴書（管理者）（参考様式）</vt:lpstr>
      <vt:lpstr>経歴書（訪問・サービス提供責任者）（参考様式）</vt:lpstr>
      <vt:lpstr>経歴書（通所・生活相談員）（参考様式）</vt:lpstr>
      <vt:lpstr>サービス提供実施単位一覧表（参考様式）</vt:lpstr>
      <vt:lpstr>'（参考）付表第三号（一）'!Print_Area</vt:lpstr>
      <vt:lpstr>'（参考）付表第三号（二）'!Print_Area</vt:lpstr>
      <vt:lpstr>'付表第三号（一）'!Print_Area</vt:lpstr>
      <vt:lpstr>'付表第三号（二）'!Print_Area</vt:lpstr>
      <vt:lpstr>'様式第三号（一）'!Print_Area</vt:lpstr>
      <vt:lpstr>'様式第三号（五）'!Print_Area</vt:lpstr>
      <vt:lpstr>'様式第三号（三）'!Print_Area</vt:lpstr>
      <vt:lpstr>'様式第三号（四）'!Print_Area</vt:lpstr>
      <vt:lpstr>'様式第三号（二）'!Print_Area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2024-07-26T03:08:55Z</dcterms:modified>
  <cp:category/>
  <cp:contentStatus/>
</cp:coreProperties>
</file>